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700"/>
  </bookViews>
  <sheets>
    <sheet name="19 ГКПЗ" sheetId="1" r:id="rId1"/>
  </sheets>
  <definedNames>
    <definedName name="_xlnm._FilterDatabase" localSheetId="0" hidden="1">'19 ГКПЗ'!$A$20:$AX$88</definedName>
    <definedName name="Z_024D7C19_C52B_4A38_8B14_A857AEC65D6D_.wvu.PrintArea" localSheetId="0" hidden="1">'19 ГКПЗ'!$A$1:$AX$20</definedName>
    <definedName name="Z_024D7C19_C52B_4A38_8B14_A857AEC65D6D_.wvu.PrintTitles" localSheetId="0" hidden="1">'19 ГКПЗ'!$17:$20</definedName>
    <definedName name="Z_025E51E7_210C_4F68_A264_E94371AD4463_.wvu.PrintArea" localSheetId="0" hidden="1">'19 ГКПЗ'!$A$1:$AX$20</definedName>
    <definedName name="Z_025E51E7_210C_4F68_A264_E94371AD4463_.wvu.PrintTitles" localSheetId="0" hidden="1">'19 ГКПЗ'!$17:$20</definedName>
    <definedName name="Z_EE563F7E_C352_40DD_B1BB_B53125559CB8_.wvu.PrintArea" localSheetId="0" hidden="1">'19 ГКПЗ'!$A$1:$AX$20</definedName>
    <definedName name="Z_EE563F7E_C352_40DD_B1BB_B53125559CB8_.wvu.Rows" localSheetId="0" hidden="1">'19 ГКПЗ'!#REF!</definedName>
    <definedName name="Z_F645DC77_EB6C_4030_A795_B62B822FB94B_.wvu.PrintArea" localSheetId="0" hidden="1">'19 ГКПЗ'!$A$1:$AX$20</definedName>
    <definedName name="Z_F645DC77_EB6C_4030_A795_B62B822FB94B_.wvu.PrintTitles" localSheetId="0" hidden="1">'19 ГКПЗ'!$17:$20</definedName>
    <definedName name="_xlnm.Print_Titles" localSheetId="0">'19 ГКПЗ'!$17:$20</definedName>
    <definedName name="_xlnm.Print_Area" localSheetId="0">'19 ГКПЗ'!$A$1:$AX$21</definedName>
  </definedNames>
  <calcPr calcId="145621"/>
</workbook>
</file>

<file path=xl/calcChain.xml><?xml version="1.0" encoding="utf-8"?>
<calcChain xmlns="http://schemas.openxmlformats.org/spreadsheetml/2006/main">
  <c r="L83" i="1" l="1"/>
  <c r="AF88" i="1"/>
  <c r="AG88" i="1" s="1"/>
  <c r="Z88" i="1"/>
  <c r="R88" i="1"/>
  <c r="R87" i="1"/>
  <c r="AE88" i="1"/>
  <c r="AA88" i="1" s="1"/>
  <c r="T88" i="1"/>
  <c r="O20" i="1" l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  <c r="AK20" i="1" s="1"/>
  <c r="AL20" i="1" s="1"/>
  <c r="AM20" i="1" s="1"/>
  <c r="AN20" i="1" s="1"/>
  <c r="AO20" i="1" s="1"/>
  <c r="AP20" i="1" s="1"/>
  <c r="AQ20" i="1" s="1"/>
  <c r="AR20" i="1" s="1"/>
  <c r="AS20" i="1" s="1"/>
  <c r="AT20" i="1" s="1"/>
  <c r="AU20" i="1" s="1"/>
  <c r="AV20" i="1" s="1"/>
  <c r="AW20" i="1" s="1"/>
  <c r="AX20" i="1" s="1"/>
  <c r="N83" i="1"/>
  <c r="N28" i="1" s="1"/>
  <c r="N78" i="1"/>
  <c r="N74" i="1" s="1"/>
  <c r="N26" i="1" s="1"/>
  <c r="N59" i="1"/>
  <c r="N47" i="1"/>
  <c r="AG87" i="1"/>
  <c r="AE87" i="1"/>
  <c r="T87" i="1"/>
  <c r="N44" i="1" l="1"/>
  <c r="N23" i="1" s="1"/>
  <c r="N21" i="1" s="1"/>
  <c r="N29" i="1" s="1"/>
  <c r="M47" i="1" l="1"/>
  <c r="M59" i="1"/>
  <c r="M78" i="1"/>
  <c r="M74" i="1" s="1"/>
  <c r="M26" i="1" s="1"/>
  <c r="M83" i="1"/>
  <c r="M28" i="1" s="1"/>
  <c r="M44" i="1" l="1"/>
  <c r="M23" i="1" s="1"/>
  <c r="M21" i="1" s="1"/>
  <c r="M29" i="1" s="1"/>
  <c r="AU58" i="1"/>
  <c r="AV58" i="1" s="1"/>
  <c r="AF58" i="1"/>
  <c r="AG58" i="1" s="1"/>
  <c r="AE58" i="1"/>
  <c r="AC58" i="1"/>
  <c r="AD58" i="1" s="1"/>
  <c r="Z58" i="1"/>
  <c r="R58" i="1"/>
  <c r="T58" i="1" s="1"/>
  <c r="AU85" i="1"/>
  <c r="AV85" i="1" s="1"/>
  <c r="AF85" i="1"/>
  <c r="AG85" i="1" s="1"/>
  <c r="AE85" i="1"/>
  <c r="AD85" i="1"/>
  <c r="AC85" i="1"/>
  <c r="AA86" i="1"/>
  <c r="Z86" i="1"/>
  <c r="Z85" i="1"/>
  <c r="R85" i="1"/>
  <c r="T85" i="1"/>
  <c r="AG84" i="1"/>
  <c r="AD84" i="1"/>
  <c r="AF84" i="1" s="1"/>
  <c r="R84" i="1"/>
  <c r="T84" i="1" s="1"/>
  <c r="L59" i="1" l="1"/>
  <c r="K59" i="1"/>
  <c r="J59" i="1"/>
  <c r="H59" i="1"/>
  <c r="J44" i="1" l="1"/>
  <c r="AU56" i="1"/>
  <c r="AV56" i="1" s="1"/>
  <c r="AU48" i="1"/>
  <c r="AV48" i="1" s="1"/>
  <c r="AT56" i="1"/>
  <c r="AT48" i="1"/>
  <c r="AG48" i="1"/>
  <c r="AF56" i="1"/>
  <c r="AG56" i="1" s="1"/>
  <c r="AE56" i="1"/>
  <c r="AD56" i="1"/>
  <c r="AF48" i="1"/>
  <c r="AE48" i="1"/>
  <c r="AC55" i="1"/>
  <c r="AC54" i="1"/>
  <c r="AC53" i="1"/>
  <c r="AC52" i="1"/>
  <c r="AC51" i="1"/>
  <c r="AC50" i="1"/>
  <c r="AC49" i="1"/>
  <c r="AC48" i="1"/>
  <c r="AD48" i="1" s="1"/>
  <c r="Z49" i="1"/>
  <c r="Z48" i="1"/>
  <c r="AU60" i="1"/>
  <c r="AE60" i="1"/>
  <c r="Z61" i="1"/>
  <c r="Z60" i="1"/>
  <c r="AF60" i="1" s="1"/>
  <c r="AG60" i="1" s="1"/>
  <c r="R56" i="1"/>
  <c r="T56" i="1" s="1"/>
  <c r="R48" i="1"/>
  <c r="T48" i="1" s="1"/>
  <c r="R60" i="1"/>
  <c r="T60" i="1" s="1"/>
  <c r="AE79" i="1" l="1"/>
  <c r="AD79" i="1"/>
  <c r="AF79" i="1" s="1"/>
  <c r="AG79" i="1" s="1"/>
  <c r="V79" i="1"/>
  <c r="R81" i="1"/>
  <c r="T81" i="1" s="1"/>
  <c r="R80" i="1"/>
  <c r="T80" i="1" s="1"/>
  <c r="R79" i="1"/>
  <c r="T79" i="1" s="1"/>
  <c r="J79" i="1" l="1"/>
  <c r="G48" i="1"/>
  <c r="F47" i="1" l="1"/>
  <c r="G47" i="1"/>
  <c r="G44" i="1" s="1"/>
  <c r="H47" i="1"/>
  <c r="J47" i="1"/>
  <c r="K47" i="1"/>
  <c r="K44" i="1" s="1"/>
  <c r="L47" i="1"/>
  <c r="L44" i="1" s="1"/>
  <c r="F78" i="1"/>
  <c r="F74" i="1" s="1"/>
  <c r="F26" i="1" s="1"/>
  <c r="G78" i="1"/>
  <c r="G74" i="1" s="1"/>
  <c r="G26" i="1" s="1"/>
  <c r="H78" i="1"/>
  <c r="H74" i="1" s="1"/>
  <c r="H26" i="1" s="1"/>
  <c r="J78" i="1"/>
  <c r="J74" i="1" s="1"/>
  <c r="J26" i="1" s="1"/>
  <c r="K78" i="1"/>
  <c r="K74" i="1" s="1"/>
  <c r="K26" i="1" s="1"/>
  <c r="L78" i="1"/>
  <c r="L74" i="1" s="1"/>
  <c r="L26" i="1" s="1"/>
  <c r="F83" i="1"/>
  <c r="F28" i="1" s="1"/>
  <c r="G83" i="1"/>
  <c r="G28" i="1" s="1"/>
  <c r="H83" i="1"/>
  <c r="H28" i="1" s="1"/>
  <c r="J83" i="1"/>
  <c r="J28" i="1" s="1"/>
  <c r="K83" i="1"/>
  <c r="K28" i="1" s="1"/>
  <c r="L28" i="1"/>
  <c r="H23" i="1" l="1"/>
  <c r="H21" i="1" s="1"/>
  <c r="H29" i="1" s="1"/>
  <c r="K23" i="1"/>
  <c r="K21" i="1" s="1"/>
  <c r="K29" i="1" s="1"/>
  <c r="G23" i="1"/>
  <c r="G21" i="1" s="1"/>
  <c r="G29" i="1" s="1"/>
  <c r="L23" i="1"/>
  <c r="L21" i="1" s="1"/>
  <c r="L29" i="1" s="1"/>
  <c r="J23" i="1"/>
  <c r="J21" i="1" s="1"/>
  <c r="J29" i="1" s="1"/>
  <c r="F23" i="1"/>
  <c r="F21" i="1" s="1"/>
  <c r="F29" i="1" s="1"/>
  <c r="E83" i="1"/>
  <c r="E28" i="1" s="1"/>
  <c r="E78" i="1"/>
  <c r="E74" i="1" s="1"/>
  <c r="E26" i="1" s="1"/>
  <c r="E47" i="1"/>
  <c r="E23" i="1" l="1"/>
  <c r="E21" i="1" s="1"/>
  <c r="E29" i="1" s="1"/>
</calcChain>
</file>

<file path=xl/sharedStrings.xml><?xml version="1.0" encoding="utf-8"?>
<sst xmlns="http://schemas.openxmlformats.org/spreadsheetml/2006/main" count="2273" uniqueCount="235">
  <si>
    <t>Приложение  № 19</t>
  </si>
  <si>
    <t>к приказу Минэнерго России</t>
  </si>
  <si>
    <t>Форма 19.  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(квартальный)</t>
  </si>
  <si>
    <t xml:space="preserve">              полное наименование субъекта электроэнергетики</t>
  </si>
  <si>
    <t>№
 п/п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</si>
  <si>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</si>
  <si>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</si>
  <si>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Ввод объекта в эксплуатацию/ 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</si>
  <si>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</si>
  <si>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</si>
  <si>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</si>
  <si>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</si>
  <si>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млн.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</si>
  <si>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</si>
  <si>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 / уведомлению,
 млн. руб. (без НДС)</t>
  </si>
  <si>
    <t>Планируемый 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</si>
  <si>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</si>
  <si>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 (оферты)</t>
  </si>
  <si>
    <t>Наименования участников, подавших заявки/предложения (оферты)</t>
  </si>
  <si>
    <t>Цены заявок/предложений (оферт), 
млн.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</si>
  <si>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</si>
  <si>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</si>
  <si>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млн. руб. (без НДС)</t>
  </si>
  <si>
    <t>Цена победителя (единственного квалифицированного участника) по итоговому протоколу, млн.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</si>
  <si>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</si>
  <si>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млн. руб. 
(с НДС)</t>
  </si>
  <si>
    <t>Объем обязательств (по финансированию с НДС), приходящийся на текущий год по итогам закупки, 
млн.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</si>
  <si>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</si>
  <si>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</si>
  <si>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(дд.мм.гггг)</t>
  </si>
  <si>
    <t>Планируемая дата начала поставки товара, выполнения работ, оказания услуг по плану программы закупок (дд.мм.гггг)</t>
  </si>
  <si>
    <t>Дата начала поставки товара, выполнения работ, оказания услуг по договору (дд.мм.гггг)</t>
  </si>
  <si>
    <t>Дата исполнения поставщиком (подрядчиком, исполнителем) обязательств по договору (дд.мм.гггг)</t>
  </si>
  <si>
    <t>Причины отклонений</t>
  </si>
  <si>
    <t>Примечание</t>
  </si>
  <si>
    <t>МВт</t>
  </si>
  <si>
    <t>Гкал/ч</t>
  </si>
  <si>
    <t>км ТС</t>
  </si>
  <si>
    <t>МВ×А</t>
  </si>
  <si>
    <t>Другое</t>
  </si>
  <si>
    <t>Публикация извещения на ЭТП</t>
  </si>
  <si>
    <t>Дата объявления конкурентной процедуры 
(дд.мм.гггг)</t>
  </si>
  <si>
    <t>Дата вскрытия конвертов (дд.мм.гггг)</t>
  </si>
  <si>
    <t>Дата подведения итогов конкурентной процедуры 
(дд.мм.гггг)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</si>
  <si>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</si>
  <si>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</si>
  <si>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</si>
  <si>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</si>
  <si>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</si>
  <si>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Факт</t>
  </si>
  <si>
    <t xml:space="preserve">План </t>
  </si>
  <si>
    <t>Номер процедуры</t>
  </si>
  <si>
    <t>Интернет-адрес площадки</t>
  </si>
  <si>
    <t>План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</si>
  <si>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</si>
  <si>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</si>
  <si>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</si>
  <si>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</si>
  <si>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</si>
  <si>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</si>
  <si>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</si>
  <si>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</si>
  <si>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</si>
  <si>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</si>
  <si>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</si>
  <si>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</si>
  <si>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</si>
  <si>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</si>
  <si>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</si>
  <si>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</si>
  <si>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</si>
  <si>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</si>
  <si>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</si>
  <si>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</si>
  <si>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</si>
  <si>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</si>
  <si>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</si>
  <si>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</si>
  <si>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</si>
  <si>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</si>
  <si>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</si>
  <si>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</si>
  <si>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</si>
  <si>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</si>
  <si>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</si>
  <si>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</si>
  <si>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</si>
  <si>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</si>
  <si>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</si>
  <si>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</si>
  <si>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</si>
  <si>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</si>
  <si>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</si>
  <si>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</si>
  <si>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</si>
  <si>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</si>
  <si>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</si>
  <si>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</si>
  <si>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</si>
  <si>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</si>
  <si>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</si>
  <si>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</si>
  <si>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</si>
  <si>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</si>
  <si>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</si>
  <si>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</si>
  <si>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</si>
  <si>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</si>
  <si>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</si>
  <si>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</si>
  <si>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</si>
  <si>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</si>
  <si>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</si>
  <si>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</si>
  <si>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</si>
  <si>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</si>
  <si>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</si>
  <si>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</si>
  <si>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</si>
  <si>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</si>
  <si>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</si>
  <si>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</si>
  <si>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</si>
  <si>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</si>
  <si>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</si>
  <si>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</si>
  <si>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</si>
  <si>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</si>
  <si>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</si>
  <si>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</si>
  <si>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</si>
  <si>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</si>
  <si>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</si>
  <si>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</si>
  <si>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</si>
  <si>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от «__» _____ 2017 г. №___</t>
  </si>
  <si>
    <t xml:space="preserve">   </t>
  </si>
  <si>
    <t>км ЛЭП</t>
  </si>
  <si>
    <t>Год формирования информации: 2024 год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</si>
  <si>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</si>
  <si>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</si>
  <si>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</si>
  <si>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</si>
  <si>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</si>
  <si>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</si>
  <si>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</si>
  <si>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</si>
  <si>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</si>
  <si>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</si>
  <si>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</si>
  <si>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</si>
  <si>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</si>
  <si>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</si>
  <si>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</si>
  <si>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</si>
  <si>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</si>
  <si>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>п.м.</t>
  </si>
  <si>
    <t>Приобретение калибратора многофункционального  ЭЛМЕТРО-Вольта</t>
  </si>
  <si>
    <t>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 - 1 шт., ПС 35/0,4 кВ «Ханов ключ» с трансформаторной мощностью 0,1 МВА - 1 шт, ПС 35/10 кВ «КПП1» с трансформаторной мощностью 0,16 МВА - 1 шт, ТП 10/0,4 кВ «КПП2» с трансформаторной мощностью 0,4 МВА - 1 шт, ТП 10/0,4 кВ «Благодатное» с трансформаторной мощностью 0,1 МВА - 1 шт</t>
  </si>
  <si>
    <t xml:space="preserve"> калибратора многофункционального  ЭЛМЕТРО-Вольта</t>
  </si>
  <si>
    <t>Магистральная тепловая сеть «Центральная – ДВФУ (ТС-30)», диаметром 700 мм,  протяженностью 551 п.м., диаметром 800 мм, протяженностью 332 п.м.</t>
  </si>
  <si>
    <t>Наружные сети водоснабжения на мини-ТЭЦ "Центральная" диаметром 160 мм, протяженностью 100 п.м.</t>
  </si>
  <si>
    <t>оборудование</t>
  </si>
  <si>
    <t>проектные работы</t>
  </si>
  <si>
    <t>материалы</t>
  </si>
  <si>
    <t>строительно-монтажные работы</t>
  </si>
  <si>
    <t>Страхование строительно-монтажных рисков</t>
  </si>
  <si>
    <t>ОКПД2 65.12.90.000. Страхование строительно-монтажных рисков</t>
  </si>
  <si>
    <t>ОКПД2 42.22.1 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</si>
  <si>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РГС АО</t>
  </si>
  <si>
    <t>ССР</t>
  </si>
  <si>
    <t>0борудование</t>
  </si>
  <si>
    <t>Конкурс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</si>
  <si>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</si>
  <si>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ОКПД2 27.11.1943 Поставка подстанций блочно-модульного исполнения для объекта "Строительство распределительных сетей для централизованного электроснабжения п. Терней. Строительство ВЛ 35 кВ "Пластун-Терней" с ПС 35/6 кВ "Терней", Тернейский район"</t>
  </si>
  <si>
    <t>ЕУ</t>
  </si>
  <si>
    <t>САО "ВСК"</t>
  </si>
  <si>
    <t>https://rushydro.roseltorg.ru/</t>
  </si>
  <si>
    <t>Выполнена корректировка графика реализации проекта в 2023-2025 гг., в связи с тем, что проектируемая трасса ЛЭП 35 кВ Пластун-Терней проходит по территории Сихотэ-Алинского биосферного государственного природного заповедника, потребовалось прохождение государственной экологической экспертизы проектной документации. Проектная документация направлена на повторную государственную экологическую экспертизу.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</si>
  <si>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</si>
  <si>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ОКДП2 26.51.66.190 Поставка контрольно-измеритель-ных приборов, аппаратуры</t>
  </si>
  <si>
    <t>ДВЭУК-ГС</t>
  </si>
  <si>
    <t>КП</t>
  </si>
  <si>
    <t>Запрос предложений</t>
  </si>
  <si>
    <t>https://corp.roseltorg.ru</t>
  </si>
  <si>
    <t>ОКПД2 71.12.16 Разработка проектно-сметной документации по объекту "Реконструкция наружных сетей водоснабжения на мини-ТЭЦ "Центральная" диаметром 160 мм, протяженностью 100 п.м.</t>
  </si>
  <si>
    <t>«ОКПД2 24.20.13.130 Поставка труб стальных в пенополимерминеральной изоляции в комплекте с материалами для изоляции стыков труб»</t>
  </si>
  <si>
    <t>ОКПД2 23.61 Поставка железобетонных изделий (лотки Л 16-8-27, Л 15-8-27, бетон В25)</t>
  </si>
  <si>
    <t>Сметный расчет</t>
  </si>
  <si>
    <t>Упрощенная закупка в электронной форме ЕЭТП</t>
  </si>
  <si>
    <t>Конкурс в электронной форме ЕЭТП</t>
  </si>
  <si>
    <t>Аукцион в электронной форме (МСП) ЕЭТП</t>
  </si>
  <si>
    <t>D12 (ООО)</t>
  </si>
  <si>
    <t>Форвизор (ООО)</t>
  </si>
  <si>
    <t>А ГРУПП (ООО)</t>
  </si>
  <si>
    <t>ЗАВОД ППМ-ИРКУТСК (ООО)</t>
  </si>
  <si>
    <t>НПП ПЕНОПОЛИМЕР (ООО)</t>
  </si>
  <si>
    <t>ПИК (ООО)</t>
  </si>
  <si>
    <t>СЗТК (ООО)</t>
  </si>
  <si>
    <t>ТПК-ЭЛЕМЕНТ (ООО)</t>
  </si>
  <si>
    <t>ТСК ПРОМЭС (ООО)</t>
  </si>
  <si>
    <t>МЕДИУМ-СТРОЙ (ООО)</t>
  </si>
  <si>
    <t>ВОСТОК (ООО)</t>
  </si>
  <si>
    <t xml:space="preserve">https://www.roseltorg.ru/procedure/32413297704 </t>
  </si>
  <si>
    <t xml:space="preserve">https://www.roseltorg.ru/procedure/32413298012 </t>
  </si>
  <si>
    <t>Модернизация системы освещения периметра мини-ТЭЦ "Центральная"</t>
  </si>
  <si>
    <t>N_9601</t>
  </si>
  <si>
    <t>ОКПД2 43.21.10 Выполнение строительно-монтажных работ по объекту "Система освещения периметра мини-ТЭЦ "Центральная"</t>
  </si>
  <si>
    <t>Запрос предложений в электронной форме (МСП) ЕЭТП</t>
  </si>
  <si>
    <t>ВОЛЬТ-ЭМ (ООО)</t>
  </si>
  <si>
    <t>https://www.roseltorg.ru/procedure/32413366754</t>
  </si>
  <si>
    <t>ОКПД2 42.21.21. Реконструкция магистральной тепловой сети "Центральная-ДВФУ (ТС-30)"</t>
  </si>
  <si>
    <t>НТС ГРУПП (ООО)</t>
  </si>
  <si>
    <t>https://www.roseltorg.ru/procedure/32413472680</t>
  </si>
  <si>
    <t>Комплектов</t>
  </si>
  <si>
    <t>системы освещения периметра мини-ТЭЦ "Центральная"</t>
  </si>
  <si>
    <t>за 9 месяцев 2024 год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</si>
  <si>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</si>
  <si>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Узлы учета тепловой энергии на мини-ТЭЦ «Центральная»,  мини-ТЭЦ Океанариум</t>
  </si>
  <si>
    <t>шт</t>
  </si>
  <si>
    <t>Узлы</t>
  </si>
  <si>
    <t>Модернизация узлов учета тепловой энергии на мини-ТЭЦ «Центральная»,  мини-ТЭЦ Океанариум</t>
  </si>
  <si>
    <t>O_10201</t>
  </si>
  <si>
    <t>ОКПД2 43.22.12.160 Модернизация узлов учета тепловой энергии мини-ТЭЦ "Центральная", мини-ТЭЦ "Океанариум"</t>
  </si>
  <si>
    <t>Не состоялась</t>
  </si>
  <si>
    <t>https://www.roseltorg.ru/procedure/32413891707</t>
  </si>
  <si>
    <t>ОКПД 2 26.30.11.122 Приобретение оборудования и лицензий UserGate</t>
  </si>
  <si>
    <t xml:space="preserve">Приобретение межсетевых экранов UserGate </t>
  </si>
  <si>
    <t xml:space="preserve">Межсетевой экранUserGate </t>
  </si>
  <si>
    <t>Материалы</t>
  </si>
  <si>
    <t>ТКП</t>
  </si>
  <si>
    <t>Закупка у единственного поставщика (исполнителя, подрядчика)</t>
  </si>
  <si>
    <t>АСК КОМПЬЮТЕРС (ООО)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</si>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</sst>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"/>
  </numFmts>
  <fonts count="17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name val="Arial"/>
      <family val="1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u/>
      <sz val="12"/>
      <color theme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2" fillId="0" borderId="0"/>
    <xf numFmtId="0" fontId="3" fillId="0" borderId="0"/>
    <xf numFmtId="0" fontId="6" fillId="0" borderId="0"/>
    <xf numFmtId="0" fontId="9" fillId="0" borderId="0"/>
    <xf numFmtId="0" fontId="1" fillId="0" borderId="0"/>
    <xf numFmtId="0" fontId="3" fillId="0" borderId="0"/>
    <xf numFmtId="0" fontId="9" fillId="0" borderId="0"/>
    <xf numFmtId="0" fontId="11" fillId="0" borderId="0"/>
    <xf numFmtId="0" fontId="12" fillId="0" borderId="0"/>
    <xf numFmtId="0" fontId="13" fillId="0" borderId="0"/>
    <xf numFmtId="0" fontId="3" fillId="0" borderId="0"/>
    <xf numFmtId="0" fontId="15" fillId="0" borderId="0" applyNumberFormat="0" applyFill="0" applyBorder="0" applyAlignment="0" applyProtection="0"/>
    <xf numFmtId="0" fontId="11" fillId="0" borderId="0"/>
  </cellStyleXfs>
  <cellXfs count="228">
    <xf numFmtId="0" fontId="0" fillId="0" borderId="0" xfId="0"/>
    <xf numFmtId="0" fontId="4" fillId="0" borderId="0" xfId="1" applyFont="1" applyFill="1" applyAlignment="1">
      <alignment horizontal="center"/>
    </xf>
    <xf numFmtId="0" fontId="4" fillId="0" borderId="0" xfId="1" applyFont="1" applyFill="1"/>
    <xf numFmtId="0" fontId="7" fillId="0" borderId="0" xfId="3" applyFont="1" applyFill="1" applyAlignment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3" fontId="5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left" wrapText="1"/>
    </xf>
    <xf numFmtId="1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2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center"/>
    </xf>
    <xf numFmtId="1" fontId="3" fillId="0" borderId="0" xfId="2" applyNumberFormat="1" applyFont="1" applyFill="1" applyBorder="1"/>
    <xf numFmtId="0" fontId="3" fillId="0" borderId="0" xfId="2" applyFont="1" applyFill="1" applyBorder="1"/>
    <xf numFmtId="14" fontId="3" fillId="0" borderId="0" xfId="2" applyNumberFormat="1" applyFont="1" applyFill="1" applyBorder="1"/>
    <xf numFmtId="0" fontId="8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1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1" fontId="3" fillId="0" borderId="0" xfId="2" applyNumberFormat="1" applyFont="1" applyFill="1"/>
    <xf numFmtId="0" fontId="3" fillId="0" borderId="0" xfId="2" applyFont="1" applyFill="1"/>
    <xf numFmtId="14" fontId="3" fillId="0" borderId="0" xfId="2" applyNumberFormat="1" applyFont="1" applyFill="1"/>
    <xf numFmtId="0" fontId="3" fillId="0" borderId="0" xfId="2" applyFont="1" applyFill="1" applyAlignment="1">
      <alignment horizontal="left" vertical="center"/>
    </xf>
    <xf numFmtId="16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3" fontId="3" fillId="0" borderId="0" xfId="2" applyNumberFormat="1" applyFont="1" applyFill="1"/>
    <xf numFmtId="3" fontId="3" fillId="0" borderId="0" xfId="2" applyNumberFormat="1" applyFont="1" applyFill="1" applyAlignment="1">
      <alignment horizontal="center"/>
    </xf>
    <xf numFmtId="14" fontId="3" fillId="0" borderId="0" xfId="2" applyNumberFormat="1" applyFont="1" applyFill="1" applyAlignment="1">
      <alignment horizontal="right"/>
    </xf>
    <xf numFmtId="0" fontId="4" fillId="0" borderId="0" xfId="1" applyFont="1" applyFill="1" applyAlignment="1">
      <alignment horizontal="left"/>
    </xf>
    <xf numFmtId="14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wrapText="1"/>
    </xf>
    <xf numFmtId="0" fontId="4" fillId="0" borderId="0" xfId="1" applyFont="1" applyFill="1" applyAlignment="1">
      <alignment wrapText="1"/>
    </xf>
    <xf numFmtId="0" fontId="7" fillId="0" borderId="0" xfId="3" applyFont="1" applyFill="1" applyAlignment="1">
      <alignment wrapText="1"/>
    </xf>
    <xf numFmtId="0" fontId="8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wrapText="1"/>
    </xf>
    <xf numFmtId="0" fontId="5" fillId="0" borderId="0" xfId="2" applyNumberFormat="1" applyFont="1" applyFill="1" applyBorder="1" applyAlignment="1">
      <alignment horizontal="left" vertical="center" wrapText="1"/>
    </xf>
    <xf numFmtId="0" fontId="3" fillId="0" borderId="0" xfId="2" applyNumberFormat="1" applyFont="1" applyFill="1" applyAlignment="1">
      <alignment horizontal="left" vertical="center" wrapText="1"/>
    </xf>
    <xf numFmtId="0" fontId="3" fillId="0" borderId="0" xfId="2" applyFont="1" applyFill="1" applyAlignment="1">
      <alignment horizontal="center" wrapText="1"/>
    </xf>
    <xf numFmtId="4" fontId="4" fillId="0" borderId="0" xfId="1" applyNumberFormat="1" applyFont="1" applyFill="1"/>
    <xf numFmtId="0" fontId="3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49" fontId="3" fillId="0" borderId="8" xfId="9" applyNumberFormat="1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left" vertical="center" wrapText="1"/>
    </xf>
    <xf numFmtId="49" fontId="5" fillId="0" borderId="8" xfId="9" applyNumberFormat="1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left" vertical="center" wrapText="1"/>
    </xf>
    <xf numFmtId="49" fontId="3" fillId="0" borderId="8" xfId="6" applyNumberFormat="1" applyFont="1" applyFill="1" applyBorder="1" applyAlignment="1">
      <alignment horizontal="center" vertical="center"/>
    </xf>
    <xf numFmtId="14" fontId="3" fillId="0" borderId="0" xfId="2" applyNumberFormat="1" applyFont="1" applyFill="1" applyAlignment="1">
      <alignment horizontal="right" vertical="center"/>
    </xf>
    <xf numFmtId="2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14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0" xfId="8" applyNumberFormat="1" applyFont="1" applyBorder="1" applyAlignment="1">
      <alignment horizontal="center" vertical="center" wrapText="1"/>
    </xf>
    <xf numFmtId="0" fontId="3" fillId="0" borderId="20" xfId="8" applyFont="1" applyBorder="1" applyAlignment="1">
      <alignment horizontal="center" vertical="center" wrapText="1"/>
    </xf>
    <xf numFmtId="2" fontId="3" fillId="0" borderId="8" xfId="2" applyNumberFormat="1" applyFont="1" applyFill="1" applyBorder="1" applyAlignment="1">
      <alignment horizontal="center" vertical="center"/>
    </xf>
    <xf numFmtId="4" fontId="3" fillId="0" borderId="8" xfId="2" applyNumberFormat="1" applyFont="1" applyFill="1" applyBorder="1" applyAlignment="1">
      <alignment horizontal="center" vertical="center"/>
    </xf>
    <xf numFmtId="2" fontId="3" fillId="0" borderId="0" xfId="2" applyNumberFormat="1" applyFont="1" applyFill="1"/>
    <xf numFmtId="0" fontId="5" fillId="0" borderId="0" xfId="1" applyFont="1" applyFill="1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left" vertical="center" wrapText="1"/>
    </xf>
    <xf numFmtId="2" fontId="3" fillId="0" borderId="0" xfId="1" applyNumberFormat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/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1" fontId="3" fillId="0" borderId="0" xfId="1" applyNumberFormat="1" applyFont="1" applyFill="1"/>
    <xf numFmtId="0" fontId="3" fillId="0" borderId="0" xfId="1" applyFont="1" applyFill="1"/>
    <xf numFmtId="14" fontId="3" fillId="0" borderId="0" xfId="1" applyNumberFormat="1" applyFont="1" applyFill="1"/>
    <xf numFmtId="2" fontId="3" fillId="0" borderId="0" xfId="1" applyNumberFormat="1" applyFont="1" applyFill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/>
    </xf>
    <xf numFmtId="1" fontId="4" fillId="0" borderId="12" xfId="1" applyNumberFormat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4" fontId="16" fillId="0" borderId="20" xfId="8" applyNumberFormat="1" applyFont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20" xfId="8" applyFont="1" applyFill="1" applyBorder="1" applyAlignment="1">
      <alignment vertical="center" wrapText="1"/>
    </xf>
    <xf numFmtId="0" fontId="3" fillId="0" borderId="25" xfId="8" applyFont="1" applyBorder="1" applyAlignment="1">
      <alignment horizontal="center" vertical="center" wrapText="1"/>
    </xf>
    <xf numFmtId="4" fontId="3" fillId="0" borderId="25" xfId="8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8" applyFont="1" applyBorder="1" applyAlignment="1">
      <alignment horizontal="center" vertical="center" wrapText="1"/>
    </xf>
    <xf numFmtId="4" fontId="3" fillId="0" borderId="8" xfId="8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0" xfId="12" applyFont="1" applyAlignment="1">
      <alignment horizontal="center" vertical="center" wrapText="1"/>
    </xf>
    <xf numFmtId="2" fontId="3" fillId="0" borderId="8" xfId="12" applyNumberFormat="1" applyFont="1" applyFill="1" applyBorder="1" applyAlignment="1" applyProtection="1">
      <alignment horizontal="center" vertical="center" wrapText="1"/>
      <protection locked="0"/>
    </xf>
    <xf numFmtId="2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9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25" xfId="8" applyFont="1" applyFill="1" applyBorder="1" applyAlignment="1">
      <alignment vertical="center" wrapText="1"/>
    </xf>
    <xf numFmtId="0" fontId="3" fillId="0" borderId="8" xfId="8" applyFont="1" applyFill="1" applyBorder="1" applyAlignment="1">
      <alignment vertical="center" wrapText="1"/>
    </xf>
    <xf numFmtId="0" fontId="3" fillId="0" borderId="8" xfId="1" applyFont="1" applyFill="1" applyBorder="1" applyAlignment="1">
      <alignment horizontal="center" vertical="center"/>
    </xf>
    <xf numFmtId="2" fontId="15" fillId="0" borderId="8" xfId="12" applyNumberFormat="1" applyFill="1" applyBorder="1" applyAlignment="1" applyProtection="1">
      <alignment horizontal="center" vertical="center" wrapText="1"/>
      <protection locked="0"/>
    </xf>
    <xf numFmtId="0" fontId="4" fillId="0" borderId="12" xfId="3" applyFont="1" applyFill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2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14" fillId="0" borderId="9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4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14" fontId="0" fillId="0" borderId="9" xfId="0" applyNumberForma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49" fontId="3" fillId="0" borderId="12" xfId="9" applyNumberFormat="1" applyFont="1" applyFill="1" applyBorder="1" applyAlignment="1">
      <alignment horizontal="center" vertical="center"/>
    </xf>
    <xf numFmtId="49" fontId="3" fillId="0" borderId="9" xfId="9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2" xfId="9" applyFont="1" applyFill="1" applyBorder="1" applyAlignment="1">
      <alignment horizontal="left" vertical="center" wrapText="1"/>
    </xf>
    <xf numFmtId="0" fontId="3" fillId="0" borderId="9" xfId="9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9" xfId="0" applyBorder="1" applyAlignment="1">
      <alignment horizontal="center" wrapText="1"/>
    </xf>
    <xf numFmtId="1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/>
    <xf numFmtId="0" fontId="0" fillId="0" borderId="9" xfId="0" applyBorder="1" applyAlignment="1">
      <alignment wrapText="1"/>
    </xf>
    <xf numFmtId="0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12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/>
    </xf>
    <xf numFmtId="2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9" applyNumberFormat="1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9" xfId="0" applyBorder="1" applyAlignment="1">
      <alignment horizontal="left"/>
    </xf>
    <xf numFmtId="2" fontId="3" fillId="0" borderId="12" xfId="2" applyNumberFormat="1" applyFont="1" applyFill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 wrapText="1"/>
    </xf>
    <xf numFmtId="0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8" xfId="1" applyNumberFormat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12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>
      <alignment horizontal="center" vertical="center" wrapText="1"/>
    </xf>
    <xf numFmtId="14" fontId="4" fillId="0" borderId="9" xfId="1" applyNumberFormat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 applyProtection="1">
      <alignment horizontal="center" vertical="center" wrapText="1"/>
    </xf>
    <xf numFmtId="14" fontId="4" fillId="0" borderId="9" xfId="1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4" fontId="5" fillId="0" borderId="0" xfId="2" applyNumberFormat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top"/>
    </xf>
    <xf numFmtId="4" fontId="3" fillId="0" borderId="0" xfId="1" applyNumberFormat="1" applyFont="1" applyFill="1" applyAlignment="1">
      <alignment horizontal="center" vertical="top"/>
    </xf>
    <xf numFmtId="1" fontId="4" fillId="0" borderId="2" xfId="1" applyNumberFormat="1" applyFont="1" applyFill="1" applyBorder="1" applyAlignment="1" applyProtection="1">
      <alignment horizontal="center" vertical="center" textRotation="90" wrapText="1"/>
    </xf>
    <xf numFmtId="1" fontId="4" fillId="0" borderId="8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textRotation="90" wrapText="1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14" fontId="3" fillId="0" borderId="12" xfId="12" applyNumberFormat="1" applyFont="1" applyFill="1" applyBorder="1" applyAlignment="1" applyProtection="1">
      <alignment horizontal="center" vertical="center" wrapText="1"/>
      <protection locked="0"/>
    </xf>
    <xf numFmtId="14" fontId="3" fillId="0" borderId="9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2" fontId="14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2" fontId="14" fillId="0" borderId="24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/>
    </xf>
    <xf numFmtId="4" fontId="3" fillId="0" borderId="12" xfId="10" applyNumberFormat="1" applyFont="1" applyFill="1" applyBorder="1" applyAlignment="1">
      <alignment horizontal="left" vertical="center" wrapText="1"/>
    </xf>
    <xf numFmtId="4" fontId="3" fillId="0" borderId="9" xfId="10" applyNumberFormat="1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2" xfId="9" applyFont="1" applyFill="1" applyBorder="1" applyAlignment="1">
      <alignment horizontal="center" vertical="center" wrapText="1"/>
    </xf>
  </cellXfs>
  <cellStyles count="14">
    <cellStyle name="Normal" xfId="8"/>
    <cellStyle name="Гиперссылка" xfId="12" builtinId="8"/>
    <cellStyle name="Обычный" xfId="0" builtinId="0"/>
    <cellStyle name="Обычный 10" xfId="6"/>
    <cellStyle name="Обычный 11" xfId="11"/>
    <cellStyle name="Обычный 2" xfId="13"/>
    <cellStyle name="Обычный 3" xfId="2"/>
    <cellStyle name="Обычный 5 2" xfId="3"/>
    <cellStyle name="Обычный 7" xfId="5"/>
    <cellStyle name="Обычный 7 119" xfId="9"/>
    <cellStyle name="Обычный 7 3 19" xfId="10"/>
    <cellStyle name="Обычный 7 4" xfId="1"/>
    <cellStyle name="Стиль 1" xfId="4"/>
    <cellStyle name="Стиль 1 2" xfId="7"/>
  </cellStyles>
  <dxfs count="104"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0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2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3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4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5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6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7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8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9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0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1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2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3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4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5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6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7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8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9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0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1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8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9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0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1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2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3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4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5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6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7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8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9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0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1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2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3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4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5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6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7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8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9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6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7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8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9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0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1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2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3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4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5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6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7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8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9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0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1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2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3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4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5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6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7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4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5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6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7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8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9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0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1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2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3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4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5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6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7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8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9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0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1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2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3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4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5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7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7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5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6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7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8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9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0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1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2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3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4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5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6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7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8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9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0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1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2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3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4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5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6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7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4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5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6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7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8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9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0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1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2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3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4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5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6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7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8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9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0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1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2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3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4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5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1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3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4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5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6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7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8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9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0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1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2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3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4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5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6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7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8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9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0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1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2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3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5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6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7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8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9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0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1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2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3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4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5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6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7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8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9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0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1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2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3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4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5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7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8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9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0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1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2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3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4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5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6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7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8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9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0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1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2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3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4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5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6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7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9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0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1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2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3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4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5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6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7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8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9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0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1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2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3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4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5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6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7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8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9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1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2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3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4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5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6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7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8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9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0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1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2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3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4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5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6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7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8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9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0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1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3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4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5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6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7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8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9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0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1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2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3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4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5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6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7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8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9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0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1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2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3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5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6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7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8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9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0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1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2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3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4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5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6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7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8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9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0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1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2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3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4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5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7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8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9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0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1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2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3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4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5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6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7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8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9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0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1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2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3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4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5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6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7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9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0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1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2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3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4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5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6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7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8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9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0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1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2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3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4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5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6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7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8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roseltorg.ru/procedure/32413298012" TargetMode="External"/><Relationship Id="rId7" Type="http://schemas.openxmlformats.org/officeDocument/2006/relationships/hyperlink" Target="https://www.roseltorg.ru/procedure/32413891707" TargetMode="External"/><Relationship Id="rId2" Type="http://schemas.openxmlformats.org/officeDocument/2006/relationships/hyperlink" Target="https://www.roseltorg.ru/procedure/32413297704" TargetMode="External"/><Relationship Id="rId1" Type="http://schemas.openxmlformats.org/officeDocument/2006/relationships/hyperlink" Target="https://rushydro.roseltorg.ru/" TargetMode="External"/><Relationship Id="rId6" Type="http://schemas.openxmlformats.org/officeDocument/2006/relationships/hyperlink" Target="https://www.roseltorg.ru/procedure/32413472680" TargetMode="External"/><Relationship Id="rId5" Type="http://schemas.openxmlformats.org/officeDocument/2006/relationships/hyperlink" Target="https://www.roseltorg.ru/procedure/32413366754" TargetMode="External"/><Relationship Id="rId4" Type="http://schemas.openxmlformats.org/officeDocument/2006/relationships/hyperlink" Target="https://corp.roseltorg.ru/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X88"/>
  <sheetViews>
    <sheetView tabSelected="1" topLeftCell="A82" zoomScale="70" zoomScaleNormal="70" zoomScaleSheetLayoutView="70" zoomScalePageLayoutView="60" workbookViewId="0">
      <selection activeCell="C89" sqref="C89"/>
    </sheetView>
  </sheetViews>
  <sheetFormatPr defaultColWidth="9" defaultRowHeight="15" x14ac:dyDescent="0.25"/>
  <cols>
    <col min="1" max="1" width="7.125" style="2" customWidth="1"/>
    <col min="2" max="2" width="50.75" style="36" customWidth="1"/>
    <col min="3" max="3" width="24.125" style="2" customWidth="1"/>
    <col min="4" max="4" width="18.125" style="40" customWidth="1"/>
    <col min="5" max="5" width="15.375" style="1" customWidth="1"/>
    <col min="6" max="6" width="8.875" style="1" customWidth="1"/>
    <col min="7" max="7" width="13.375" style="1" customWidth="1"/>
    <col min="8" max="8" width="10.625" style="1" customWidth="1"/>
    <col min="9" max="9" width="28" style="1" customWidth="1"/>
    <col min="10" max="14" width="14.25" style="1" customWidth="1"/>
    <col min="15" max="15" width="24.625" style="51" customWidth="1"/>
    <col min="16" max="16" width="45.625" style="48" customWidth="1"/>
    <col min="17" max="17" width="24.625" style="2" customWidth="1"/>
    <col min="18" max="18" width="20.25" style="41" customWidth="1"/>
    <col min="19" max="19" width="21.5" style="44" customWidth="1"/>
    <col min="20" max="20" width="18.125" style="57" customWidth="1"/>
    <col min="21" max="21" width="27.375" style="51" customWidth="1"/>
    <col min="22" max="22" width="21.25" style="51" customWidth="1"/>
    <col min="23" max="23" width="11.75" style="1" customWidth="1"/>
    <col min="24" max="24" width="14.25" style="1" customWidth="1"/>
    <col min="25" max="25" width="38.625" style="1" customWidth="1"/>
    <col min="26" max="26" width="16.875" style="1" customWidth="1"/>
    <col min="27" max="27" width="26.125" style="1" customWidth="1"/>
    <col min="28" max="28" width="9" style="1" customWidth="1"/>
    <col min="29" max="29" width="19.625" style="1" customWidth="1"/>
    <col min="30" max="30" width="15.625" style="1" customWidth="1"/>
    <col min="31" max="31" width="24.125" style="1" customWidth="1"/>
    <col min="32" max="32" width="12.875" style="1" customWidth="1"/>
    <col min="33" max="33" width="18.25" style="1" customWidth="1"/>
    <col min="34" max="34" width="14.25" style="1" customWidth="1"/>
    <col min="35" max="35" width="12.875" style="1" customWidth="1"/>
    <col min="36" max="36" width="15.125" style="1" customWidth="1"/>
    <col min="37" max="37" width="15.125" style="37" customWidth="1"/>
    <col min="38" max="43" width="15.125" style="1" customWidth="1"/>
    <col min="44" max="44" width="13" style="1" customWidth="1"/>
    <col min="45" max="45" width="12.625" style="1" customWidth="1"/>
    <col min="46" max="46" width="16.625" style="1" customWidth="1"/>
    <col min="47" max="47" width="15.25" style="1" customWidth="1"/>
    <col min="48" max="48" width="15.75" style="1" customWidth="1"/>
    <col min="49" max="49" width="26.5" style="1" customWidth="1"/>
    <col min="50" max="50" width="48.5" style="44" customWidth="1"/>
    <col min="51" max="16384" width="9" style="2"/>
  </cols>
  <sheetData>
    <row r="1" spans="1:50" ht="20.25" customHeight="1" x14ac:dyDescent="0.25">
      <c r="A1" s="76"/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100"/>
      <c r="N1" s="117"/>
      <c r="O1" s="79"/>
      <c r="P1" s="79"/>
      <c r="Q1" s="80"/>
      <c r="R1" s="81"/>
      <c r="S1" s="82"/>
      <c r="T1" s="81"/>
      <c r="U1" s="83"/>
      <c r="V1" s="84"/>
      <c r="W1" s="85"/>
      <c r="X1" s="86"/>
      <c r="Y1" s="78"/>
      <c r="Z1" s="81"/>
      <c r="AA1" s="87"/>
      <c r="AB1" s="88"/>
      <c r="AC1" s="78"/>
      <c r="AD1" s="89"/>
      <c r="AE1" s="90"/>
      <c r="AF1" s="81"/>
      <c r="AG1" s="81"/>
      <c r="AH1" s="91"/>
      <c r="AI1" s="92"/>
      <c r="AJ1" s="92"/>
      <c r="AK1" s="93"/>
      <c r="AL1" s="93"/>
      <c r="AM1" s="93"/>
      <c r="AN1" s="92"/>
      <c r="AO1" s="92"/>
      <c r="AP1" s="93"/>
      <c r="AQ1" s="92"/>
      <c r="AR1" s="92"/>
      <c r="AS1" s="66"/>
      <c r="AX1" s="42" t="s">
        <v>0</v>
      </c>
    </row>
    <row r="2" spans="1:50" ht="20.25" customHeight="1" x14ac:dyDescent="0.25">
      <c r="A2" s="76"/>
      <c r="B2" s="77"/>
      <c r="C2" s="78"/>
      <c r="D2" s="78"/>
      <c r="E2" s="78"/>
      <c r="F2" s="78"/>
      <c r="G2" s="78"/>
      <c r="H2" s="78"/>
      <c r="I2" s="78"/>
      <c r="J2" s="78"/>
      <c r="K2" s="78"/>
      <c r="L2" s="78"/>
      <c r="M2" s="100"/>
      <c r="N2" s="117"/>
      <c r="O2" s="79"/>
      <c r="P2" s="79"/>
      <c r="Q2" s="80"/>
      <c r="R2" s="81"/>
      <c r="S2" s="82"/>
      <c r="T2" s="81"/>
      <c r="U2" s="83"/>
      <c r="V2" s="84"/>
      <c r="W2" s="85"/>
      <c r="X2" s="86"/>
      <c r="Y2" s="78"/>
      <c r="Z2" s="81"/>
      <c r="AA2" s="87"/>
      <c r="AB2" s="88"/>
      <c r="AC2" s="78"/>
      <c r="AD2" s="89"/>
      <c r="AE2" s="90"/>
      <c r="AF2" s="81"/>
      <c r="AG2" s="81"/>
      <c r="AH2" s="91"/>
      <c r="AI2" s="92"/>
      <c r="AJ2" s="92"/>
      <c r="AK2" s="93"/>
      <c r="AL2" s="93"/>
      <c r="AM2" s="93"/>
      <c r="AN2" s="92"/>
      <c r="AO2" s="92"/>
      <c r="AP2" s="93"/>
      <c r="AQ2" s="92"/>
      <c r="AR2" s="92"/>
      <c r="AS2" s="35"/>
      <c r="AX2" s="43" t="s">
        <v>1</v>
      </c>
    </row>
    <row r="3" spans="1:50" ht="15.75" customHeight="1" x14ac:dyDescent="0.25">
      <c r="A3" s="76"/>
      <c r="B3" s="77"/>
      <c r="C3" s="78"/>
      <c r="D3" s="78"/>
      <c r="E3" s="78"/>
      <c r="F3" s="78"/>
      <c r="G3" s="78"/>
      <c r="H3" s="78"/>
      <c r="I3" s="78"/>
      <c r="J3" s="78"/>
      <c r="K3" s="78"/>
      <c r="L3" s="78"/>
      <c r="M3" s="100"/>
      <c r="N3" s="117"/>
      <c r="O3" s="79"/>
      <c r="P3" s="79"/>
      <c r="Q3" s="80"/>
      <c r="R3" s="81"/>
      <c r="S3" s="82"/>
      <c r="T3" s="81"/>
      <c r="U3" s="83"/>
      <c r="V3" s="84"/>
      <c r="W3" s="85"/>
      <c r="X3" s="86"/>
      <c r="Y3" s="78"/>
      <c r="Z3" s="81"/>
      <c r="AA3" s="87"/>
      <c r="AB3" s="88"/>
      <c r="AC3" s="78"/>
      <c r="AD3" s="89"/>
      <c r="AE3" s="90"/>
      <c r="AF3" s="81"/>
      <c r="AG3" s="81"/>
      <c r="AH3" s="91"/>
      <c r="AI3" s="92"/>
      <c r="AJ3" s="92"/>
      <c r="AK3" s="93"/>
      <c r="AL3" s="93"/>
      <c r="AM3" s="93"/>
      <c r="AN3" s="92"/>
      <c r="AO3" s="92"/>
      <c r="AP3" s="93"/>
      <c r="AQ3" s="92"/>
      <c r="AR3" s="92"/>
      <c r="AS3" s="35"/>
      <c r="AX3" s="43" t="s">
        <v>135</v>
      </c>
    </row>
    <row r="4" spans="1:50" ht="21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</row>
    <row r="5" spans="1:50" ht="15.75" customHeight="1" x14ac:dyDescent="0.25">
      <c r="A5" s="194" t="s">
        <v>216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3"/>
      <c r="AU5" s="3"/>
      <c r="AV5" s="3"/>
      <c r="AW5" s="3"/>
      <c r="AX5" s="45"/>
    </row>
    <row r="6" spans="1:50" ht="15.75" x14ac:dyDescent="0.25">
      <c r="A6" s="4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2"/>
      <c r="P6" s="52"/>
      <c r="Q6" s="4"/>
      <c r="R6" s="7"/>
      <c r="S6" s="54"/>
      <c r="T6" s="7"/>
      <c r="U6" s="49"/>
      <c r="V6" s="52"/>
      <c r="W6" s="8"/>
      <c r="X6" s="8"/>
      <c r="Y6" s="6"/>
      <c r="Z6" s="7"/>
      <c r="AA6" s="9"/>
      <c r="AB6" s="10"/>
      <c r="AC6" s="11"/>
      <c r="AD6" s="12"/>
      <c r="AE6" s="13"/>
      <c r="AF6" s="14"/>
      <c r="AG6" s="14"/>
      <c r="AH6" s="15"/>
      <c r="AI6" s="16"/>
      <c r="AJ6" s="16"/>
      <c r="AK6" s="17"/>
      <c r="AL6" s="17"/>
      <c r="AM6" s="17"/>
      <c r="AN6" s="16"/>
      <c r="AO6" s="16"/>
      <c r="AP6" s="17"/>
      <c r="AQ6" s="16"/>
      <c r="AR6" s="16"/>
      <c r="AS6" s="17"/>
      <c r="AT6" s="18"/>
      <c r="AU6" s="18"/>
      <c r="AV6" s="18"/>
      <c r="AW6" s="18"/>
      <c r="AX6" s="46"/>
    </row>
    <row r="7" spans="1:50" ht="15.75" x14ac:dyDescent="0.25">
      <c r="A7" s="194" t="s">
        <v>139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5"/>
      <c r="S7" s="195"/>
      <c r="T7" s="194"/>
      <c r="U7" s="194"/>
      <c r="V7" s="194"/>
      <c r="W7" s="194"/>
      <c r="X7" s="194"/>
      <c r="Y7" s="195"/>
      <c r="Z7" s="195"/>
      <c r="AA7" s="194"/>
      <c r="AB7" s="194"/>
      <c r="AC7" s="195"/>
      <c r="AD7" s="195"/>
      <c r="AE7" s="195"/>
      <c r="AF7" s="196"/>
      <c r="AG7" s="196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"/>
      <c r="AU7" s="19"/>
      <c r="AV7" s="19"/>
      <c r="AW7" s="19"/>
      <c r="AX7" s="47"/>
    </row>
    <row r="8" spans="1:50" ht="15.75" x14ac:dyDescent="0.25">
      <c r="A8" s="166" t="s">
        <v>3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97"/>
      <c r="AG8" s="197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20"/>
      <c r="AU8" s="20"/>
      <c r="AV8" s="20"/>
      <c r="AW8" s="20"/>
      <c r="AX8" s="48"/>
    </row>
    <row r="9" spans="1:50" ht="15.75" x14ac:dyDescent="0.25">
      <c r="A9" s="78"/>
      <c r="B9" s="77"/>
      <c r="C9" s="78"/>
      <c r="D9" s="78"/>
      <c r="E9" s="78"/>
      <c r="F9" s="78"/>
      <c r="G9" s="78"/>
      <c r="H9" s="78"/>
      <c r="I9" s="78"/>
      <c r="J9" s="78"/>
      <c r="K9" s="78"/>
      <c r="L9" s="78"/>
      <c r="M9" s="100"/>
      <c r="N9" s="117"/>
      <c r="O9" s="90"/>
      <c r="P9" s="90"/>
      <c r="Q9" s="78"/>
      <c r="R9" s="81"/>
      <c r="S9" s="82"/>
      <c r="T9" s="81"/>
      <c r="U9" s="94"/>
      <c r="V9" s="90"/>
      <c r="W9" s="95"/>
      <c r="X9" s="95"/>
      <c r="Y9" s="78"/>
      <c r="Z9" s="81"/>
      <c r="AA9" s="21"/>
      <c r="AB9" s="22"/>
      <c r="AC9" s="23"/>
      <c r="AD9" s="24"/>
      <c r="AE9" s="25"/>
      <c r="AF9" s="26"/>
      <c r="AG9" s="26"/>
      <c r="AH9" s="27"/>
      <c r="AI9" s="28"/>
      <c r="AJ9" s="28"/>
      <c r="AK9" s="29"/>
      <c r="AL9" s="29"/>
      <c r="AM9" s="29"/>
      <c r="AN9" s="28"/>
      <c r="AO9" s="28"/>
      <c r="AP9" s="29"/>
      <c r="AQ9" s="28"/>
      <c r="AR9" s="28"/>
      <c r="AS9" s="29"/>
      <c r="AT9" s="20"/>
      <c r="AU9" s="20"/>
      <c r="AV9" s="20"/>
      <c r="AW9" s="20"/>
      <c r="AX9" s="48"/>
    </row>
    <row r="10" spans="1:50" ht="15.75" x14ac:dyDescent="0.25">
      <c r="A10" s="198" t="s">
        <v>138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9"/>
      <c r="S10" s="199"/>
      <c r="T10" s="198"/>
      <c r="U10" s="198"/>
      <c r="V10" s="198"/>
      <c r="W10" s="198"/>
      <c r="X10" s="198"/>
      <c r="Y10" s="199"/>
      <c r="Z10" s="199"/>
      <c r="AA10" s="198"/>
      <c r="AB10" s="198"/>
      <c r="AC10" s="199"/>
      <c r="AD10" s="199"/>
      <c r="AE10" s="200"/>
      <c r="AF10" s="201"/>
      <c r="AG10" s="201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20"/>
      <c r="AU10" s="20"/>
      <c r="AV10" s="20"/>
      <c r="AW10" s="20"/>
      <c r="AX10" s="48"/>
    </row>
    <row r="11" spans="1:50" ht="15.75" x14ac:dyDescent="0.25">
      <c r="A11" s="28"/>
      <c r="B11" s="30"/>
      <c r="C11" s="23"/>
      <c r="D11" s="23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56"/>
      <c r="P11" s="56"/>
      <c r="Q11" s="32"/>
      <c r="R11" s="26"/>
      <c r="S11" s="55"/>
      <c r="T11" s="26"/>
      <c r="U11" s="50"/>
      <c r="V11" s="53"/>
      <c r="W11" s="33"/>
      <c r="X11" s="34"/>
      <c r="Y11" s="23"/>
      <c r="Z11" s="26"/>
      <c r="AA11" s="21"/>
      <c r="AB11" s="22"/>
      <c r="AC11" s="23"/>
      <c r="AD11" s="24"/>
      <c r="AE11" s="25"/>
      <c r="AF11" s="26"/>
      <c r="AG11" s="26"/>
      <c r="AH11" s="27"/>
      <c r="AI11" s="28"/>
      <c r="AJ11" s="28"/>
      <c r="AK11" s="29"/>
      <c r="AL11" s="29"/>
      <c r="AM11" s="29"/>
      <c r="AN11" s="28"/>
      <c r="AO11" s="28"/>
      <c r="AP11" s="29"/>
      <c r="AQ11" s="28"/>
      <c r="AR11" s="28"/>
      <c r="AS11" s="29"/>
      <c r="AT11" s="20"/>
      <c r="AU11" s="20"/>
      <c r="AV11" s="20"/>
      <c r="AW11" s="20"/>
      <c r="AX11" s="48"/>
    </row>
    <row r="12" spans="1:50" ht="15.75" x14ac:dyDescent="0.25">
      <c r="A12" s="202" t="s">
        <v>217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2"/>
      <c r="AF12" s="204"/>
      <c r="AG12" s="204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"/>
      <c r="AU12" s="20"/>
      <c r="AV12" s="20"/>
      <c r="AW12" s="20"/>
      <c r="AX12" s="48"/>
    </row>
    <row r="13" spans="1:50" ht="15.75" x14ac:dyDescent="0.25">
      <c r="A13" s="165" t="s">
        <v>136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6"/>
      <c r="AF13" s="167"/>
      <c r="AG13" s="167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20"/>
      <c r="AU13" s="20"/>
      <c r="AV13" s="20"/>
      <c r="AW13" s="20"/>
      <c r="AX13" s="48"/>
    </row>
    <row r="14" spans="1:50" ht="15.75" x14ac:dyDescent="0.25">
      <c r="A14" s="76"/>
      <c r="B14" s="77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100"/>
      <c r="N14" s="117"/>
      <c r="O14" s="79"/>
      <c r="P14" s="79"/>
      <c r="Q14" s="80"/>
      <c r="R14" s="81"/>
      <c r="S14" s="82"/>
      <c r="T14" s="81"/>
      <c r="U14" s="83"/>
      <c r="V14" s="84"/>
      <c r="W14" s="85"/>
      <c r="X14" s="86"/>
      <c r="Y14" s="78"/>
      <c r="Z14" s="81"/>
      <c r="AA14" s="87"/>
      <c r="AB14" s="88"/>
      <c r="AC14" s="78"/>
      <c r="AD14" s="89"/>
      <c r="AE14" s="90"/>
      <c r="AF14" s="81"/>
      <c r="AG14" s="81"/>
      <c r="AH14" s="91"/>
      <c r="AI14" s="92"/>
      <c r="AJ14" s="92"/>
      <c r="AK14" s="93"/>
      <c r="AL14" s="93"/>
      <c r="AM14" s="93"/>
      <c r="AN14" s="92"/>
      <c r="AO14" s="92"/>
      <c r="AP14" s="93"/>
      <c r="AQ14" s="92"/>
      <c r="AR14" s="92"/>
      <c r="AS14" s="35"/>
      <c r="AT14" s="20"/>
      <c r="AU14" s="20"/>
      <c r="AV14" s="20"/>
      <c r="AW14" s="20"/>
      <c r="AX14" s="48"/>
    </row>
    <row r="15" spans="1:50" x14ac:dyDescent="0.25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</row>
    <row r="16" spans="1:50" ht="15.75" thickBot="1" x14ac:dyDescent="0.3">
      <c r="D16" s="2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50" ht="37.5" customHeight="1" x14ac:dyDescent="0.25">
      <c r="A17" s="211" t="s">
        <v>4</v>
      </c>
      <c r="B17" s="168" t="s">
        <v>5</v>
      </c>
      <c r="C17" s="168" t="s">
        <v>6</v>
      </c>
      <c r="D17" s="168" t="s">
        <v>7</v>
      </c>
      <c r="E17" s="129" t="s">
        <v>8</v>
      </c>
      <c r="F17" s="130"/>
      <c r="G17" s="130"/>
      <c r="H17" s="130"/>
      <c r="I17" s="130"/>
      <c r="J17" s="130"/>
      <c r="K17" s="130"/>
      <c r="L17" s="131"/>
      <c r="M17" s="132"/>
      <c r="N17" s="133"/>
      <c r="O17" s="168" t="s">
        <v>9</v>
      </c>
      <c r="P17" s="168" t="s">
        <v>10</v>
      </c>
      <c r="Q17" s="168" t="s">
        <v>11</v>
      </c>
      <c r="R17" s="174" t="s">
        <v>12</v>
      </c>
      <c r="S17" s="168" t="s">
        <v>13</v>
      </c>
      <c r="T17" s="214" t="s">
        <v>14</v>
      </c>
      <c r="U17" s="177" t="s">
        <v>15</v>
      </c>
      <c r="V17" s="178"/>
      <c r="W17" s="181" t="s">
        <v>16</v>
      </c>
      <c r="X17" s="181" t="s">
        <v>17</v>
      </c>
      <c r="Y17" s="168" t="s">
        <v>18</v>
      </c>
      <c r="Z17" s="174" t="s">
        <v>19</v>
      </c>
      <c r="AA17" s="168" t="s">
        <v>20</v>
      </c>
      <c r="AB17" s="205" t="s">
        <v>21</v>
      </c>
      <c r="AC17" s="168" t="s">
        <v>22</v>
      </c>
      <c r="AD17" s="171" t="s">
        <v>23</v>
      </c>
      <c r="AE17" s="168" t="s">
        <v>24</v>
      </c>
      <c r="AF17" s="174" t="s">
        <v>25</v>
      </c>
      <c r="AG17" s="174" t="s">
        <v>26</v>
      </c>
      <c r="AH17" s="168" t="s">
        <v>27</v>
      </c>
      <c r="AI17" s="168"/>
      <c r="AJ17" s="168"/>
      <c r="AK17" s="168"/>
      <c r="AL17" s="168"/>
      <c r="AM17" s="168"/>
      <c r="AN17" s="168" t="s">
        <v>28</v>
      </c>
      <c r="AO17" s="168"/>
      <c r="AP17" s="168"/>
      <c r="AQ17" s="168"/>
      <c r="AR17" s="168" t="s">
        <v>29</v>
      </c>
      <c r="AS17" s="168"/>
      <c r="AT17" s="168" t="s">
        <v>30</v>
      </c>
      <c r="AU17" s="168" t="s">
        <v>31</v>
      </c>
      <c r="AV17" s="168" t="s">
        <v>32</v>
      </c>
      <c r="AW17" s="168" t="s">
        <v>33</v>
      </c>
      <c r="AX17" s="184" t="s">
        <v>34</v>
      </c>
    </row>
    <row r="18" spans="1:50" ht="28.5" customHeight="1" x14ac:dyDescent="0.25">
      <c r="A18" s="212"/>
      <c r="B18" s="169"/>
      <c r="C18" s="169"/>
      <c r="D18" s="169"/>
      <c r="E18" s="169" t="s">
        <v>35</v>
      </c>
      <c r="F18" s="209" t="s">
        <v>36</v>
      </c>
      <c r="G18" s="209" t="s">
        <v>37</v>
      </c>
      <c r="H18" s="209" t="s">
        <v>38</v>
      </c>
      <c r="I18" s="209" t="s">
        <v>39</v>
      </c>
      <c r="J18" s="209" t="s">
        <v>137</v>
      </c>
      <c r="K18" s="122" t="s">
        <v>156</v>
      </c>
      <c r="L18" s="122" t="s">
        <v>219</v>
      </c>
      <c r="M18" s="122" t="s">
        <v>214</v>
      </c>
      <c r="N18" s="122" t="s">
        <v>220</v>
      </c>
      <c r="O18" s="169"/>
      <c r="P18" s="169"/>
      <c r="Q18" s="169"/>
      <c r="R18" s="175"/>
      <c r="S18" s="169"/>
      <c r="T18" s="215"/>
      <c r="U18" s="179"/>
      <c r="V18" s="180"/>
      <c r="W18" s="182"/>
      <c r="X18" s="182"/>
      <c r="Y18" s="169"/>
      <c r="Z18" s="175"/>
      <c r="AA18" s="169"/>
      <c r="AB18" s="206"/>
      <c r="AC18" s="169"/>
      <c r="AD18" s="172"/>
      <c r="AE18" s="169"/>
      <c r="AF18" s="175"/>
      <c r="AG18" s="175"/>
      <c r="AH18" s="169" t="s">
        <v>40</v>
      </c>
      <c r="AI18" s="169"/>
      <c r="AJ18" s="169" t="s">
        <v>41</v>
      </c>
      <c r="AK18" s="169"/>
      <c r="AL18" s="187" t="s">
        <v>42</v>
      </c>
      <c r="AM18" s="187" t="s">
        <v>43</v>
      </c>
      <c r="AN18" s="170" t="s">
        <v>44</v>
      </c>
      <c r="AO18" s="170" t="s">
        <v>45</v>
      </c>
      <c r="AP18" s="187" t="s">
        <v>46</v>
      </c>
      <c r="AQ18" s="170" t="s">
        <v>47</v>
      </c>
      <c r="AR18" s="187" t="s">
        <v>48</v>
      </c>
      <c r="AS18" s="189" t="s">
        <v>49</v>
      </c>
      <c r="AT18" s="169"/>
      <c r="AU18" s="169"/>
      <c r="AV18" s="169"/>
      <c r="AW18" s="169"/>
      <c r="AX18" s="185"/>
    </row>
    <row r="19" spans="1:50" ht="69.75" customHeight="1" x14ac:dyDescent="0.25">
      <c r="A19" s="213"/>
      <c r="B19" s="170"/>
      <c r="C19" s="170"/>
      <c r="D19" s="170"/>
      <c r="E19" s="170"/>
      <c r="F19" s="122"/>
      <c r="G19" s="122"/>
      <c r="H19" s="122"/>
      <c r="I19" s="122"/>
      <c r="J19" s="122"/>
      <c r="K19" s="123"/>
      <c r="L19" s="123"/>
      <c r="M19" s="123"/>
      <c r="N19" s="123"/>
      <c r="O19" s="170"/>
      <c r="P19" s="170"/>
      <c r="Q19" s="170"/>
      <c r="R19" s="176"/>
      <c r="S19" s="170"/>
      <c r="T19" s="215"/>
      <c r="U19" s="60" t="s">
        <v>50</v>
      </c>
      <c r="V19" s="58" t="s">
        <v>49</v>
      </c>
      <c r="W19" s="183"/>
      <c r="X19" s="183"/>
      <c r="Y19" s="170"/>
      <c r="Z19" s="176"/>
      <c r="AA19" s="170"/>
      <c r="AB19" s="207"/>
      <c r="AC19" s="170"/>
      <c r="AD19" s="173"/>
      <c r="AE19" s="170"/>
      <c r="AF19" s="176"/>
      <c r="AG19" s="176"/>
      <c r="AH19" s="96" t="s">
        <v>51</v>
      </c>
      <c r="AI19" s="110" t="s">
        <v>52</v>
      </c>
      <c r="AJ19" s="97" t="s">
        <v>53</v>
      </c>
      <c r="AK19" s="97" t="s">
        <v>49</v>
      </c>
      <c r="AL19" s="188"/>
      <c r="AM19" s="188"/>
      <c r="AN19" s="208"/>
      <c r="AO19" s="208"/>
      <c r="AP19" s="188"/>
      <c r="AQ19" s="208"/>
      <c r="AR19" s="188"/>
      <c r="AS19" s="190"/>
      <c r="AT19" s="170"/>
      <c r="AU19" s="170"/>
      <c r="AV19" s="170"/>
      <c r="AW19" s="170"/>
      <c r="AX19" s="186"/>
    </row>
    <row r="20" spans="1:50" s="98" customFormat="1" x14ac:dyDescent="0.25">
      <c r="A20" s="59">
        <v>1</v>
      </c>
      <c r="B20" s="59">
        <v>2</v>
      </c>
      <c r="C20" s="59">
        <v>3</v>
      </c>
      <c r="D20" s="59">
        <v>4</v>
      </c>
      <c r="E20" s="59">
        <v>5</v>
      </c>
      <c r="F20" s="59">
        <v>6</v>
      </c>
      <c r="G20" s="59">
        <v>7</v>
      </c>
      <c r="H20" s="59">
        <v>8</v>
      </c>
      <c r="I20" s="59">
        <v>9</v>
      </c>
      <c r="J20" s="59">
        <v>10</v>
      </c>
      <c r="K20" s="59">
        <v>11</v>
      </c>
      <c r="L20" s="59">
        <v>12</v>
      </c>
      <c r="M20" s="59">
        <v>13</v>
      </c>
      <c r="N20" s="59">
        <v>14</v>
      </c>
      <c r="O20" s="59">
        <f>N20+1</f>
        <v>15</v>
      </c>
      <c r="P20" s="59">
        <f t="shared" ref="P20:AX20" si="0">O20+1</f>
        <v>16</v>
      </c>
      <c r="Q20" s="59">
        <f t="shared" si="0"/>
        <v>17</v>
      </c>
      <c r="R20" s="59">
        <f t="shared" si="0"/>
        <v>18</v>
      </c>
      <c r="S20" s="59">
        <f t="shared" si="0"/>
        <v>19</v>
      </c>
      <c r="T20" s="59">
        <f t="shared" si="0"/>
        <v>20</v>
      </c>
      <c r="U20" s="59">
        <f t="shared" si="0"/>
        <v>21</v>
      </c>
      <c r="V20" s="59">
        <f t="shared" si="0"/>
        <v>22</v>
      </c>
      <c r="W20" s="59">
        <f t="shared" si="0"/>
        <v>23</v>
      </c>
      <c r="X20" s="59">
        <f t="shared" si="0"/>
        <v>24</v>
      </c>
      <c r="Y20" s="59">
        <f t="shared" si="0"/>
        <v>25</v>
      </c>
      <c r="Z20" s="59">
        <f t="shared" si="0"/>
        <v>26</v>
      </c>
      <c r="AA20" s="59">
        <f t="shared" si="0"/>
        <v>27</v>
      </c>
      <c r="AB20" s="59">
        <f t="shared" si="0"/>
        <v>28</v>
      </c>
      <c r="AC20" s="59">
        <f t="shared" si="0"/>
        <v>29</v>
      </c>
      <c r="AD20" s="59">
        <f t="shared" si="0"/>
        <v>30</v>
      </c>
      <c r="AE20" s="59">
        <f t="shared" si="0"/>
        <v>31</v>
      </c>
      <c r="AF20" s="59">
        <f t="shared" si="0"/>
        <v>32</v>
      </c>
      <c r="AG20" s="59">
        <f t="shared" si="0"/>
        <v>33</v>
      </c>
      <c r="AH20" s="59">
        <f t="shared" si="0"/>
        <v>34</v>
      </c>
      <c r="AI20" s="59">
        <f t="shared" si="0"/>
        <v>35</v>
      </c>
      <c r="AJ20" s="59">
        <f t="shared" si="0"/>
        <v>36</v>
      </c>
      <c r="AK20" s="59">
        <f t="shared" si="0"/>
        <v>37</v>
      </c>
      <c r="AL20" s="59">
        <f t="shared" si="0"/>
        <v>38</v>
      </c>
      <c r="AM20" s="59">
        <f t="shared" si="0"/>
        <v>39</v>
      </c>
      <c r="AN20" s="59">
        <f t="shared" si="0"/>
        <v>40</v>
      </c>
      <c r="AO20" s="59">
        <f t="shared" si="0"/>
        <v>41</v>
      </c>
      <c r="AP20" s="59">
        <f t="shared" si="0"/>
        <v>42</v>
      </c>
      <c r="AQ20" s="59">
        <f t="shared" si="0"/>
        <v>43</v>
      </c>
      <c r="AR20" s="59">
        <f t="shared" si="0"/>
        <v>44</v>
      </c>
      <c r="AS20" s="59">
        <f t="shared" si="0"/>
        <v>45</v>
      </c>
      <c r="AT20" s="59">
        <f t="shared" si="0"/>
        <v>46</v>
      </c>
      <c r="AU20" s="59">
        <f t="shared" si="0"/>
        <v>47</v>
      </c>
      <c r="AV20" s="59">
        <f t="shared" si="0"/>
        <v>48</v>
      </c>
      <c r="AW20" s="59">
        <f t="shared" si="0"/>
        <v>49</v>
      </c>
      <c r="AX20" s="59">
        <f t="shared" si="0"/>
        <v>50</v>
      </c>
    </row>
    <row r="21" spans="1:50" ht="15.75" x14ac:dyDescent="0.25">
      <c r="A21" s="39" t="s">
        <v>54</v>
      </c>
      <c r="B21" s="39" t="s">
        <v>55</v>
      </c>
      <c r="C21" s="67" t="s">
        <v>56</v>
      </c>
      <c r="D21" s="67" t="s">
        <v>57</v>
      </c>
      <c r="E21" s="67">
        <f>E23+E26+E28</f>
        <v>0</v>
      </c>
      <c r="F21" s="67">
        <f t="shared" ref="F21:L21" si="1">F23+F26+F28</f>
        <v>0</v>
      </c>
      <c r="G21" s="67">
        <f t="shared" si="1"/>
        <v>0.88300000000000001</v>
      </c>
      <c r="H21" s="67">
        <f t="shared" si="1"/>
        <v>13.36</v>
      </c>
      <c r="I21" s="67" t="s">
        <v>57</v>
      </c>
      <c r="J21" s="67">
        <f t="shared" si="1"/>
        <v>59.533999999999999</v>
      </c>
      <c r="K21" s="67">
        <f t="shared" si="1"/>
        <v>100</v>
      </c>
      <c r="L21" s="67">
        <f t="shared" si="1"/>
        <v>3</v>
      </c>
      <c r="M21" s="67">
        <f t="shared" ref="M21:N21" si="2">M23+M26+M28</f>
        <v>1</v>
      </c>
      <c r="N21" s="67">
        <f t="shared" si="2"/>
        <v>0</v>
      </c>
      <c r="O21" s="67" t="s">
        <v>57</v>
      </c>
      <c r="P21" s="67" t="s">
        <v>57</v>
      </c>
      <c r="Q21" s="67" t="s">
        <v>57</v>
      </c>
      <c r="R21" s="67" t="s">
        <v>57</v>
      </c>
      <c r="S21" s="67" t="s">
        <v>57</v>
      </c>
      <c r="T21" s="67" t="s">
        <v>57</v>
      </c>
      <c r="U21" s="67" t="s">
        <v>57</v>
      </c>
      <c r="V21" s="67" t="s">
        <v>57</v>
      </c>
      <c r="W21" s="67" t="s">
        <v>57</v>
      </c>
      <c r="X21" s="67" t="s">
        <v>57</v>
      </c>
      <c r="Y21" s="67" t="s">
        <v>57</v>
      </c>
      <c r="Z21" s="67" t="s">
        <v>57</v>
      </c>
      <c r="AA21" s="67" t="s">
        <v>57</v>
      </c>
      <c r="AB21" s="67" t="s">
        <v>57</v>
      </c>
      <c r="AC21" s="67" t="s">
        <v>57</v>
      </c>
      <c r="AD21" s="67" t="s">
        <v>57</v>
      </c>
      <c r="AE21" s="67" t="s">
        <v>57</v>
      </c>
      <c r="AF21" s="67" t="s">
        <v>57</v>
      </c>
      <c r="AG21" s="67" t="s">
        <v>57</v>
      </c>
      <c r="AH21" s="67" t="s">
        <v>57</v>
      </c>
      <c r="AI21" s="67" t="s">
        <v>57</v>
      </c>
      <c r="AJ21" s="67" t="s">
        <v>57</v>
      </c>
      <c r="AK21" s="67" t="s">
        <v>57</v>
      </c>
      <c r="AL21" s="67" t="s">
        <v>57</v>
      </c>
      <c r="AM21" s="67" t="s">
        <v>57</v>
      </c>
      <c r="AN21" s="67" t="s">
        <v>57</v>
      </c>
      <c r="AO21" s="67" t="s">
        <v>57</v>
      </c>
      <c r="AP21" s="67" t="s">
        <v>57</v>
      </c>
      <c r="AQ21" s="67" t="s">
        <v>57</v>
      </c>
      <c r="AR21" s="67" t="s">
        <v>57</v>
      </c>
      <c r="AS21" s="67" t="s">
        <v>57</v>
      </c>
      <c r="AT21" s="67" t="s">
        <v>57</v>
      </c>
      <c r="AU21" s="67" t="s">
        <v>57</v>
      </c>
      <c r="AV21" s="67" t="s">
        <v>57</v>
      </c>
      <c r="AW21" s="67" t="s">
        <v>57</v>
      </c>
      <c r="AX21" s="67" t="s">
        <v>57</v>
      </c>
    </row>
    <row r="22" spans="1:50" ht="15.75" x14ac:dyDescent="0.25">
      <c r="A22" s="61" t="s">
        <v>58</v>
      </c>
      <c r="B22" s="62" t="s">
        <v>59</v>
      </c>
      <c r="C22" s="67" t="s">
        <v>56</v>
      </c>
      <c r="D22" s="67" t="s">
        <v>57</v>
      </c>
      <c r="E22" s="67">
        <v>0</v>
      </c>
      <c r="F22" s="67">
        <v>0</v>
      </c>
      <c r="G22" s="67">
        <v>0</v>
      </c>
      <c r="H22" s="67">
        <v>0</v>
      </c>
      <c r="I22" s="67" t="s">
        <v>57</v>
      </c>
      <c r="J22" s="67">
        <v>0</v>
      </c>
      <c r="K22" s="67">
        <v>0</v>
      </c>
      <c r="L22" s="67">
        <v>0</v>
      </c>
      <c r="M22" s="67">
        <v>1</v>
      </c>
      <c r="N22" s="67">
        <v>1</v>
      </c>
      <c r="O22" s="67" t="s">
        <v>57</v>
      </c>
      <c r="P22" s="67" t="s">
        <v>57</v>
      </c>
      <c r="Q22" s="67" t="s">
        <v>57</v>
      </c>
      <c r="R22" s="67" t="s">
        <v>57</v>
      </c>
      <c r="S22" s="67" t="s">
        <v>57</v>
      </c>
      <c r="T22" s="67" t="s">
        <v>57</v>
      </c>
      <c r="U22" s="67" t="s">
        <v>57</v>
      </c>
      <c r="V22" s="67" t="s">
        <v>57</v>
      </c>
      <c r="W22" s="67" t="s">
        <v>57</v>
      </c>
      <c r="X22" s="67" t="s">
        <v>57</v>
      </c>
      <c r="Y22" s="67" t="s">
        <v>57</v>
      </c>
      <c r="Z22" s="67" t="s">
        <v>57</v>
      </c>
      <c r="AA22" s="67" t="s">
        <v>57</v>
      </c>
      <c r="AB22" s="67" t="s">
        <v>57</v>
      </c>
      <c r="AC22" s="67" t="s">
        <v>57</v>
      </c>
      <c r="AD22" s="67" t="s">
        <v>57</v>
      </c>
      <c r="AE22" s="67" t="s">
        <v>57</v>
      </c>
      <c r="AF22" s="67" t="s">
        <v>57</v>
      </c>
      <c r="AG22" s="67" t="s">
        <v>57</v>
      </c>
      <c r="AH22" s="67" t="s">
        <v>57</v>
      </c>
      <c r="AI22" s="67" t="s">
        <v>57</v>
      </c>
      <c r="AJ22" s="67" t="s">
        <v>57</v>
      </c>
      <c r="AK22" s="67" t="s">
        <v>57</v>
      </c>
      <c r="AL22" s="67" t="s">
        <v>57</v>
      </c>
      <c r="AM22" s="67" t="s">
        <v>57</v>
      </c>
      <c r="AN22" s="67" t="s">
        <v>57</v>
      </c>
      <c r="AO22" s="67" t="s">
        <v>57</v>
      </c>
      <c r="AP22" s="67" t="s">
        <v>57</v>
      </c>
      <c r="AQ22" s="67" t="s">
        <v>57</v>
      </c>
      <c r="AR22" s="67" t="s">
        <v>57</v>
      </c>
      <c r="AS22" s="67" t="s">
        <v>57</v>
      </c>
      <c r="AT22" s="67" t="s">
        <v>57</v>
      </c>
      <c r="AU22" s="67" t="s">
        <v>57</v>
      </c>
      <c r="AV22" s="67" t="s">
        <v>57</v>
      </c>
      <c r="AW22" s="67" t="s">
        <v>57</v>
      </c>
      <c r="AX22" s="67" t="s">
        <v>57</v>
      </c>
    </row>
    <row r="23" spans="1:50" ht="15.75" x14ac:dyDescent="0.25">
      <c r="A23" s="61" t="s">
        <v>60</v>
      </c>
      <c r="B23" s="62" t="s">
        <v>61</v>
      </c>
      <c r="C23" s="67" t="s">
        <v>56</v>
      </c>
      <c r="D23" s="67" t="s">
        <v>57</v>
      </c>
      <c r="E23" s="67">
        <f>E44</f>
        <v>0</v>
      </c>
      <c r="F23" s="67">
        <f t="shared" ref="F23:L23" si="3">F44</f>
        <v>0</v>
      </c>
      <c r="G23" s="67">
        <f t="shared" si="3"/>
        <v>0.88300000000000001</v>
      </c>
      <c r="H23" s="67">
        <f t="shared" si="3"/>
        <v>0</v>
      </c>
      <c r="I23" s="67" t="s">
        <v>57</v>
      </c>
      <c r="J23" s="67">
        <f t="shared" si="3"/>
        <v>0</v>
      </c>
      <c r="K23" s="67">
        <f t="shared" si="3"/>
        <v>100</v>
      </c>
      <c r="L23" s="67">
        <f t="shared" si="3"/>
        <v>0</v>
      </c>
      <c r="M23" s="67">
        <f t="shared" ref="M23:N23" si="4">M44</f>
        <v>0</v>
      </c>
      <c r="N23" s="67">
        <f t="shared" si="4"/>
        <v>0</v>
      </c>
      <c r="O23" s="67" t="s">
        <v>57</v>
      </c>
      <c r="P23" s="67" t="s">
        <v>57</v>
      </c>
      <c r="Q23" s="67" t="s">
        <v>57</v>
      </c>
      <c r="R23" s="67" t="s">
        <v>57</v>
      </c>
      <c r="S23" s="67" t="s">
        <v>57</v>
      </c>
      <c r="T23" s="67" t="s">
        <v>57</v>
      </c>
      <c r="U23" s="67" t="s">
        <v>57</v>
      </c>
      <c r="V23" s="67" t="s">
        <v>57</v>
      </c>
      <c r="W23" s="67" t="s">
        <v>57</v>
      </c>
      <c r="X23" s="67" t="s">
        <v>57</v>
      </c>
      <c r="Y23" s="67" t="s">
        <v>57</v>
      </c>
      <c r="Z23" s="67" t="s">
        <v>57</v>
      </c>
      <c r="AA23" s="67" t="s">
        <v>57</v>
      </c>
      <c r="AB23" s="67" t="s">
        <v>57</v>
      </c>
      <c r="AC23" s="67" t="s">
        <v>57</v>
      </c>
      <c r="AD23" s="67" t="s">
        <v>57</v>
      </c>
      <c r="AE23" s="67" t="s">
        <v>57</v>
      </c>
      <c r="AF23" s="67" t="s">
        <v>57</v>
      </c>
      <c r="AG23" s="67" t="s">
        <v>57</v>
      </c>
      <c r="AH23" s="67" t="s">
        <v>57</v>
      </c>
      <c r="AI23" s="67" t="s">
        <v>57</v>
      </c>
      <c r="AJ23" s="67" t="s">
        <v>57</v>
      </c>
      <c r="AK23" s="67" t="s">
        <v>57</v>
      </c>
      <c r="AL23" s="67" t="s">
        <v>57</v>
      </c>
      <c r="AM23" s="67" t="s">
        <v>57</v>
      </c>
      <c r="AN23" s="67" t="s">
        <v>57</v>
      </c>
      <c r="AO23" s="67" t="s">
        <v>57</v>
      </c>
      <c r="AP23" s="67" t="s">
        <v>57</v>
      </c>
      <c r="AQ23" s="67" t="s">
        <v>57</v>
      </c>
      <c r="AR23" s="67" t="s">
        <v>57</v>
      </c>
      <c r="AS23" s="67" t="s">
        <v>57</v>
      </c>
      <c r="AT23" s="67" t="s">
        <v>57</v>
      </c>
      <c r="AU23" s="67" t="s">
        <v>57</v>
      </c>
      <c r="AV23" s="67" t="s">
        <v>57</v>
      </c>
      <c r="AW23" s="67" t="s">
        <v>57</v>
      </c>
      <c r="AX23" s="67" t="s">
        <v>57</v>
      </c>
    </row>
    <row r="24" spans="1:50" ht="15.75" x14ac:dyDescent="0.25">
      <c r="A24" s="61" t="s">
        <v>62</v>
      </c>
      <c r="B24" s="62" t="s">
        <v>63</v>
      </c>
      <c r="C24" s="67" t="s">
        <v>56</v>
      </c>
      <c r="D24" s="67" t="s">
        <v>57</v>
      </c>
      <c r="E24" s="67">
        <v>0</v>
      </c>
      <c r="F24" s="67">
        <v>0</v>
      </c>
      <c r="G24" s="67">
        <v>0</v>
      </c>
      <c r="H24" s="67">
        <v>0</v>
      </c>
      <c r="I24" s="67" t="s">
        <v>57</v>
      </c>
      <c r="J24" s="67">
        <v>0</v>
      </c>
      <c r="K24" s="67">
        <v>0</v>
      </c>
      <c r="L24" s="67">
        <v>0</v>
      </c>
      <c r="M24" s="67">
        <v>0</v>
      </c>
      <c r="N24" s="67">
        <v>0</v>
      </c>
      <c r="O24" s="67" t="s">
        <v>57</v>
      </c>
      <c r="P24" s="67" t="s">
        <v>57</v>
      </c>
      <c r="Q24" s="67" t="s">
        <v>57</v>
      </c>
      <c r="R24" s="67" t="s">
        <v>57</v>
      </c>
      <c r="S24" s="67" t="s">
        <v>57</v>
      </c>
      <c r="T24" s="67" t="s">
        <v>57</v>
      </c>
      <c r="U24" s="67" t="s">
        <v>57</v>
      </c>
      <c r="V24" s="67" t="s">
        <v>57</v>
      </c>
      <c r="W24" s="67" t="s">
        <v>57</v>
      </c>
      <c r="X24" s="67" t="s">
        <v>57</v>
      </c>
      <c r="Y24" s="67" t="s">
        <v>57</v>
      </c>
      <c r="Z24" s="67" t="s">
        <v>57</v>
      </c>
      <c r="AA24" s="67" t="s">
        <v>57</v>
      </c>
      <c r="AB24" s="67" t="s">
        <v>57</v>
      </c>
      <c r="AC24" s="67" t="s">
        <v>57</v>
      </c>
      <c r="AD24" s="67" t="s">
        <v>57</v>
      </c>
      <c r="AE24" s="67" t="s">
        <v>57</v>
      </c>
      <c r="AF24" s="67" t="s">
        <v>57</v>
      </c>
      <c r="AG24" s="67" t="s">
        <v>57</v>
      </c>
      <c r="AH24" s="67" t="s">
        <v>57</v>
      </c>
      <c r="AI24" s="67" t="s">
        <v>57</v>
      </c>
      <c r="AJ24" s="67" t="s">
        <v>57</v>
      </c>
      <c r="AK24" s="67" t="s">
        <v>57</v>
      </c>
      <c r="AL24" s="67" t="s">
        <v>57</v>
      </c>
      <c r="AM24" s="67" t="s">
        <v>57</v>
      </c>
      <c r="AN24" s="67" t="s">
        <v>57</v>
      </c>
      <c r="AO24" s="67" t="s">
        <v>57</v>
      </c>
      <c r="AP24" s="67" t="s">
        <v>57</v>
      </c>
      <c r="AQ24" s="67" t="s">
        <v>57</v>
      </c>
      <c r="AR24" s="67" t="s">
        <v>57</v>
      </c>
      <c r="AS24" s="67" t="s">
        <v>57</v>
      </c>
      <c r="AT24" s="67" t="s">
        <v>57</v>
      </c>
      <c r="AU24" s="67" t="s">
        <v>57</v>
      </c>
      <c r="AV24" s="67" t="s">
        <v>57</v>
      </c>
      <c r="AW24" s="67" t="s">
        <v>57</v>
      </c>
      <c r="AX24" s="67" t="s">
        <v>57</v>
      </c>
    </row>
    <row r="25" spans="1:50" ht="31.5" x14ac:dyDescent="0.25">
      <c r="A25" s="61" t="s">
        <v>64</v>
      </c>
      <c r="B25" s="62" t="s">
        <v>65</v>
      </c>
      <c r="C25" s="67" t="s">
        <v>56</v>
      </c>
      <c r="D25" s="67" t="s">
        <v>57</v>
      </c>
      <c r="E25" s="67">
        <v>0</v>
      </c>
      <c r="F25" s="67">
        <v>0</v>
      </c>
      <c r="G25" s="67">
        <v>0</v>
      </c>
      <c r="H25" s="67">
        <v>0</v>
      </c>
      <c r="I25" s="67" t="s">
        <v>57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  <c r="O25" s="67" t="s">
        <v>57</v>
      </c>
      <c r="P25" s="67" t="s">
        <v>57</v>
      </c>
      <c r="Q25" s="67" t="s">
        <v>57</v>
      </c>
      <c r="R25" s="67" t="s">
        <v>57</v>
      </c>
      <c r="S25" s="67" t="s">
        <v>57</v>
      </c>
      <c r="T25" s="67" t="s">
        <v>57</v>
      </c>
      <c r="U25" s="67" t="s">
        <v>57</v>
      </c>
      <c r="V25" s="67" t="s">
        <v>57</v>
      </c>
      <c r="W25" s="67" t="s">
        <v>57</v>
      </c>
      <c r="X25" s="67" t="s">
        <v>57</v>
      </c>
      <c r="Y25" s="67" t="s">
        <v>57</v>
      </c>
      <c r="Z25" s="67" t="s">
        <v>57</v>
      </c>
      <c r="AA25" s="67" t="s">
        <v>57</v>
      </c>
      <c r="AB25" s="67" t="s">
        <v>57</v>
      </c>
      <c r="AC25" s="67" t="s">
        <v>57</v>
      </c>
      <c r="AD25" s="67" t="s">
        <v>57</v>
      </c>
      <c r="AE25" s="67" t="s">
        <v>57</v>
      </c>
      <c r="AF25" s="67" t="s">
        <v>57</v>
      </c>
      <c r="AG25" s="67" t="s">
        <v>57</v>
      </c>
      <c r="AH25" s="67" t="s">
        <v>57</v>
      </c>
      <c r="AI25" s="67" t="s">
        <v>57</v>
      </c>
      <c r="AJ25" s="67" t="s">
        <v>57</v>
      </c>
      <c r="AK25" s="67" t="s">
        <v>57</v>
      </c>
      <c r="AL25" s="67" t="s">
        <v>57</v>
      </c>
      <c r="AM25" s="67" t="s">
        <v>57</v>
      </c>
      <c r="AN25" s="67" t="s">
        <v>57</v>
      </c>
      <c r="AO25" s="67" t="s">
        <v>57</v>
      </c>
      <c r="AP25" s="67" t="s">
        <v>57</v>
      </c>
      <c r="AQ25" s="67" t="s">
        <v>57</v>
      </c>
      <c r="AR25" s="67" t="s">
        <v>57</v>
      </c>
      <c r="AS25" s="67" t="s">
        <v>57</v>
      </c>
      <c r="AT25" s="67" t="s">
        <v>57</v>
      </c>
      <c r="AU25" s="67" t="s">
        <v>57</v>
      </c>
      <c r="AV25" s="67" t="s">
        <v>57</v>
      </c>
      <c r="AW25" s="67" t="s">
        <v>57</v>
      </c>
      <c r="AX25" s="67" t="s">
        <v>57</v>
      </c>
    </row>
    <row r="26" spans="1:50" ht="15.75" x14ac:dyDescent="0.25">
      <c r="A26" s="61" t="s">
        <v>66</v>
      </c>
      <c r="B26" s="62" t="s">
        <v>67</v>
      </c>
      <c r="C26" s="67" t="s">
        <v>56</v>
      </c>
      <c r="D26" s="67" t="s">
        <v>57</v>
      </c>
      <c r="E26" s="67">
        <f>E74</f>
        <v>0</v>
      </c>
      <c r="F26" s="67">
        <f>F74</f>
        <v>0</v>
      </c>
      <c r="G26" s="67">
        <f>G74</f>
        <v>0</v>
      </c>
      <c r="H26" s="67">
        <f>H74</f>
        <v>13.36</v>
      </c>
      <c r="I26" s="67" t="s">
        <v>57</v>
      </c>
      <c r="J26" s="67">
        <f>J74</f>
        <v>59.533999999999999</v>
      </c>
      <c r="K26" s="67">
        <f>K74</f>
        <v>0</v>
      </c>
      <c r="L26" s="67">
        <f>L74</f>
        <v>0</v>
      </c>
      <c r="M26" s="67">
        <f>M74</f>
        <v>0</v>
      </c>
      <c r="N26" s="67">
        <f>N74</f>
        <v>0</v>
      </c>
      <c r="O26" s="67" t="s">
        <v>57</v>
      </c>
      <c r="P26" s="67" t="s">
        <v>57</v>
      </c>
      <c r="Q26" s="67" t="s">
        <v>57</v>
      </c>
      <c r="R26" s="67" t="s">
        <v>57</v>
      </c>
      <c r="S26" s="67" t="s">
        <v>57</v>
      </c>
      <c r="T26" s="67" t="s">
        <v>57</v>
      </c>
      <c r="U26" s="67" t="s">
        <v>57</v>
      </c>
      <c r="V26" s="67" t="s">
        <v>57</v>
      </c>
      <c r="W26" s="67" t="s">
        <v>57</v>
      </c>
      <c r="X26" s="67" t="s">
        <v>57</v>
      </c>
      <c r="Y26" s="67" t="s">
        <v>57</v>
      </c>
      <c r="Z26" s="67" t="s">
        <v>57</v>
      </c>
      <c r="AA26" s="67" t="s">
        <v>57</v>
      </c>
      <c r="AB26" s="67" t="s">
        <v>57</v>
      </c>
      <c r="AC26" s="67" t="s">
        <v>57</v>
      </c>
      <c r="AD26" s="67" t="s">
        <v>57</v>
      </c>
      <c r="AE26" s="67" t="s">
        <v>57</v>
      </c>
      <c r="AF26" s="67" t="s">
        <v>57</v>
      </c>
      <c r="AG26" s="67" t="s">
        <v>57</v>
      </c>
      <c r="AH26" s="67" t="s">
        <v>57</v>
      </c>
      <c r="AI26" s="67" t="s">
        <v>57</v>
      </c>
      <c r="AJ26" s="67" t="s">
        <v>57</v>
      </c>
      <c r="AK26" s="67" t="s">
        <v>57</v>
      </c>
      <c r="AL26" s="67" t="s">
        <v>57</v>
      </c>
      <c r="AM26" s="67" t="s">
        <v>57</v>
      </c>
      <c r="AN26" s="67" t="s">
        <v>57</v>
      </c>
      <c r="AO26" s="67" t="s">
        <v>57</v>
      </c>
      <c r="AP26" s="67" t="s">
        <v>57</v>
      </c>
      <c r="AQ26" s="67" t="s">
        <v>57</v>
      </c>
      <c r="AR26" s="67" t="s">
        <v>57</v>
      </c>
      <c r="AS26" s="67" t="s">
        <v>57</v>
      </c>
      <c r="AT26" s="67" t="s">
        <v>57</v>
      </c>
      <c r="AU26" s="67" t="s">
        <v>57</v>
      </c>
      <c r="AV26" s="67" t="s">
        <v>57</v>
      </c>
      <c r="AW26" s="67" t="s">
        <v>57</v>
      </c>
      <c r="AX26" s="67" t="s">
        <v>57</v>
      </c>
    </row>
    <row r="27" spans="1:50" ht="31.5" x14ac:dyDescent="0.25">
      <c r="A27" s="61" t="s">
        <v>68</v>
      </c>
      <c r="B27" s="62" t="s">
        <v>69</v>
      </c>
      <c r="C27" s="67" t="s">
        <v>56</v>
      </c>
      <c r="D27" s="67" t="s">
        <v>57</v>
      </c>
      <c r="E27" s="67">
        <v>0</v>
      </c>
      <c r="F27" s="67">
        <v>0</v>
      </c>
      <c r="G27" s="67">
        <v>0</v>
      </c>
      <c r="H27" s="67">
        <v>0</v>
      </c>
      <c r="I27" s="67" t="s">
        <v>57</v>
      </c>
      <c r="J27" s="67">
        <v>0</v>
      </c>
      <c r="K27" s="67">
        <v>0</v>
      </c>
      <c r="L27" s="67">
        <v>0</v>
      </c>
      <c r="M27" s="67">
        <v>1</v>
      </c>
      <c r="N27" s="67">
        <v>1</v>
      </c>
      <c r="O27" s="67" t="s">
        <v>57</v>
      </c>
      <c r="P27" s="67" t="s">
        <v>57</v>
      </c>
      <c r="Q27" s="67" t="s">
        <v>57</v>
      </c>
      <c r="R27" s="67" t="s">
        <v>57</v>
      </c>
      <c r="S27" s="67" t="s">
        <v>57</v>
      </c>
      <c r="T27" s="67" t="s">
        <v>57</v>
      </c>
      <c r="U27" s="67" t="s">
        <v>57</v>
      </c>
      <c r="V27" s="67" t="s">
        <v>57</v>
      </c>
      <c r="W27" s="67" t="s">
        <v>57</v>
      </c>
      <c r="X27" s="67" t="s">
        <v>57</v>
      </c>
      <c r="Y27" s="67" t="s">
        <v>57</v>
      </c>
      <c r="Z27" s="67" t="s">
        <v>57</v>
      </c>
      <c r="AA27" s="67" t="s">
        <v>57</v>
      </c>
      <c r="AB27" s="67" t="s">
        <v>57</v>
      </c>
      <c r="AC27" s="67" t="s">
        <v>57</v>
      </c>
      <c r="AD27" s="67" t="s">
        <v>57</v>
      </c>
      <c r="AE27" s="67" t="s">
        <v>57</v>
      </c>
      <c r="AF27" s="67" t="s">
        <v>57</v>
      </c>
      <c r="AG27" s="67" t="s">
        <v>57</v>
      </c>
      <c r="AH27" s="67" t="s">
        <v>57</v>
      </c>
      <c r="AI27" s="67" t="s">
        <v>57</v>
      </c>
      <c r="AJ27" s="67" t="s">
        <v>57</v>
      </c>
      <c r="AK27" s="67" t="s">
        <v>57</v>
      </c>
      <c r="AL27" s="67" t="s">
        <v>57</v>
      </c>
      <c r="AM27" s="67" t="s">
        <v>57</v>
      </c>
      <c r="AN27" s="67" t="s">
        <v>57</v>
      </c>
      <c r="AO27" s="67" t="s">
        <v>57</v>
      </c>
      <c r="AP27" s="67" t="s">
        <v>57</v>
      </c>
      <c r="AQ27" s="67" t="s">
        <v>57</v>
      </c>
      <c r="AR27" s="67" t="s">
        <v>57</v>
      </c>
      <c r="AS27" s="67" t="s">
        <v>57</v>
      </c>
      <c r="AT27" s="67" t="s">
        <v>57</v>
      </c>
      <c r="AU27" s="67" t="s">
        <v>57</v>
      </c>
      <c r="AV27" s="67" t="s">
        <v>57</v>
      </c>
      <c r="AW27" s="67" t="s">
        <v>57</v>
      </c>
      <c r="AX27" s="67" t="s">
        <v>57</v>
      </c>
    </row>
    <row r="28" spans="1:50" ht="15.75" x14ac:dyDescent="0.25">
      <c r="A28" s="61" t="s">
        <v>70</v>
      </c>
      <c r="B28" s="62" t="s">
        <v>71</v>
      </c>
      <c r="C28" s="67" t="s">
        <v>56</v>
      </c>
      <c r="D28" s="67" t="s">
        <v>57</v>
      </c>
      <c r="E28" s="67">
        <f>E83</f>
        <v>0</v>
      </c>
      <c r="F28" s="67">
        <f>F83</f>
        <v>0</v>
      </c>
      <c r="G28" s="67">
        <f>G83</f>
        <v>0</v>
      </c>
      <c r="H28" s="67">
        <f>H83</f>
        <v>0</v>
      </c>
      <c r="I28" s="67" t="s">
        <v>57</v>
      </c>
      <c r="J28" s="67">
        <f>J83</f>
        <v>0</v>
      </c>
      <c r="K28" s="67">
        <f>K83</f>
        <v>0</v>
      </c>
      <c r="L28" s="67">
        <f>L83</f>
        <v>3</v>
      </c>
      <c r="M28" s="67">
        <f>M83</f>
        <v>1</v>
      </c>
      <c r="N28" s="67">
        <f>N83</f>
        <v>0</v>
      </c>
      <c r="O28" s="67" t="s">
        <v>57</v>
      </c>
      <c r="P28" s="67" t="s">
        <v>57</v>
      </c>
      <c r="Q28" s="67" t="s">
        <v>57</v>
      </c>
      <c r="R28" s="67" t="s">
        <v>57</v>
      </c>
      <c r="S28" s="67" t="s">
        <v>57</v>
      </c>
      <c r="T28" s="67" t="s">
        <v>57</v>
      </c>
      <c r="U28" s="67" t="s">
        <v>57</v>
      </c>
      <c r="V28" s="67" t="s">
        <v>57</v>
      </c>
      <c r="W28" s="67" t="s">
        <v>57</v>
      </c>
      <c r="X28" s="67" t="s">
        <v>57</v>
      </c>
      <c r="Y28" s="67" t="s">
        <v>57</v>
      </c>
      <c r="Z28" s="67" t="s">
        <v>57</v>
      </c>
      <c r="AA28" s="67" t="s">
        <v>57</v>
      </c>
      <c r="AB28" s="67" t="s">
        <v>57</v>
      </c>
      <c r="AC28" s="67" t="s">
        <v>57</v>
      </c>
      <c r="AD28" s="67" t="s">
        <v>57</v>
      </c>
      <c r="AE28" s="67" t="s">
        <v>57</v>
      </c>
      <c r="AF28" s="67" t="s">
        <v>57</v>
      </c>
      <c r="AG28" s="67" t="s">
        <v>57</v>
      </c>
      <c r="AH28" s="67" t="s">
        <v>57</v>
      </c>
      <c r="AI28" s="67" t="s">
        <v>57</v>
      </c>
      <c r="AJ28" s="67" t="s">
        <v>57</v>
      </c>
      <c r="AK28" s="67" t="s">
        <v>57</v>
      </c>
      <c r="AL28" s="67" t="s">
        <v>57</v>
      </c>
      <c r="AM28" s="67" t="s">
        <v>57</v>
      </c>
      <c r="AN28" s="67" t="s">
        <v>57</v>
      </c>
      <c r="AO28" s="67" t="s">
        <v>57</v>
      </c>
      <c r="AP28" s="67" t="s">
        <v>57</v>
      </c>
      <c r="AQ28" s="67" t="s">
        <v>57</v>
      </c>
      <c r="AR28" s="67" t="s">
        <v>57</v>
      </c>
      <c r="AS28" s="67" t="s">
        <v>57</v>
      </c>
      <c r="AT28" s="67" t="s">
        <v>57</v>
      </c>
      <c r="AU28" s="67" t="s">
        <v>57</v>
      </c>
      <c r="AV28" s="67" t="s">
        <v>57</v>
      </c>
      <c r="AW28" s="67" t="s">
        <v>57</v>
      </c>
      <c r="AX28" s="67" t="s">
        <v>57</v>
      </c>
    </row>
    <row r="29" spans="1:50" ht="15.75" x14ac:dyDescent="0.25">
      <c r="A29" s="63" t="s">
        <v>72</v>
      </c>
      <c r="B29" s="64" t="s">
        <v>134</v>
      </c>
      <c r="C29" s="67" t="s">
        <v>56</v>
      </c>
      <c r="D29" s="67" t="s">
        <v>57</v>
      </c>
      <c r="E29" s="67">
        <f>E21</f>
        <v>0</v>
      </c>
      <c r="F29" s="67">
        <f t="shared" ref="F29:L29" si="5">F21</f>
        <v>0</v>
      </c>
      <c r="G29" s="67">
        <f t="shared" si="5"/>
        <v>0.88300000000000001</v>
      </c>
      <c r="H29" s="67">
        <f t="shared" si="5"/>
        <v>13.36</v>
      </c>
      <c r="I29" s="67" t="s">
        <v>57</v>
      </c>
      <c r="J29" s="67">
        <f t="shared" si="5"/>
        <v>59.533999999999999</v>
      </c>
      <c r="K29" s="67">
        <f t="shared" si="5"/>
        <v>100</v>
      </c>
      <c r="L29" s="67">
        <f t="shared" si="5"/>
        <v>3</v>
      </c>
      <c r="M29" s="67">
        <f t="shared" ref="M29:N29" si="6">M21</f>
        <v>1</v>
      </c>
      <c r="N29" s="67">
        <f t="shared" si="6"/>
        <v>0</v>
      </c>
      <c r="O29" s="67" t="s">
        <v>57</v>
      </c>
      <c r="P29" s="67" t="s">
        <v>57</v>
      </c>
      <c r="Q29" s="67" t="s">
        <v>57</v>
      </c>
      <c r="R29" s="67" t="s">
        <v>57</v>
      </c>
      <c r="S29" s="67" t="s">
        <v>57</v>
      </c>
      <c r="T29" s="67" t="s">
        <v>57</v>
      </c>
      <c r="U29" s="67" t="s">
        <v>57</v>
      </c>
      <c r="V29" s="67" t="s">
        <v>57</v>
      </c>
      <c r="W29" s="67" t="s">
        <v>57</v>
      </c>
      <c r="X29" s="67" t="s">
        <v>57</v>
      </c>
      <c r="Y29" s="67" t="s">
        <v>57</v>
      </c>
      <c r="Z29" s="67" t="s">
        <v>57</v>
      </c>
      <c r="AA29" s="67" t="s">
        <v>57</v>
      </c>
      <c r="AB29" s="67" t="s">
        <v>57</v>
      </c>
      <c r="AC29" s="67" t="s">
        <v>57</v>
      </c>
      <c r="AD29" s="67" t="s">
        <v>57</v>
      </c>
      <c r="AE29" s="67" t="s">
        <v>57</v>
      </c>
      <c r="AF29" s="67" t="s">
        <v>57</v>
      </c>
      <c r="AG29" s="67" t="s">
        <v>57</v>
      </c>
      <c r="AH29" s="67" t="s">
        <v>57</v>
      </c>
      <c r="AI29" s="67" t="s">
        <v>57</v>
      </c>
      <c r="AJ29" s="67" t="s">
        <v>57</v>
      </c>
      <c r="AK29" s="67" t="s">
        <v>57</v>
      </c>
      <c r="AL29" s="67" t="s">
        <v>57</v>
      </c>
      <c r="AM29" s="67" t="s">
        <v>57</v>
      </c>
      <c r="AN29" s="67" t="s">
        <v>57</v>
      </c>
      <c r="AO29" s="67" t="s">
        <v>57</v>
      </c>
      <c r="AP29" s="67" t="s">
        <v>57</v>
      </c>
      <c r="AQ29" s="67" t="s">
        <v>57</v>
      </c>
      <c r="AR29" s="67" t="s">
        <v>57</v>
      </c>
      <c r="AS29" s="67" t="s">
        <v>57</v>
      </c>
      <c r="AT29" s="67" t="s">
        <v>57</v>
      </c>
      <c r="AU29" s="67" t="s">
        <v>57</v>
      </c>
      <c r="AV29" s="67" t="s">
        <v>57</v>
      </c>
      <c r="AW29" s="67" t="s">
        <v>57</v>
      </c>
      <c r="AX29" s="67" t="s">
        <v>57</v>
      </c>
    </row>
    <row r="30" spans="1:50" ht="31.5" x14ac:dyDescent="0.25">
      <c r="A30" s="61" t="s">
        <v>73</v>
      </c>
      <c r="B30" s="62" t="s">
        <v>74</v>
      </c>
      <c r="C30" s="67" t="s">
        <v>56</v>
      </c>
      <c r="D30" s="67" t="s">
        <v>57</v>
      </c>
      <c r="E30" s="67">
        <v>0</v>
      </c>
      <c r="F30" s="67">
        <v>0</v>
      </c>
      <c r="G30" s="67">
        <v>0</v>
      </c>
      <c r="H30" s="67">
        <v>0</v>
      </c>
      <c r="I30" s="67" t="s">
        <v>57</v>
      </c>
      <c r="J30" s="67">
        <v>0</v>
      </c>
      <c r="K30" s="67">
        <v>0</v>
      </c>
      <c r="L30" s="67">
        <v>0</v>
      </c>
      <c r="M30" s="67">
        <v>0</v>
      </c>
      <c r="N30" s="67">
        <v>0</v>
      </c>
      <c r="O30" s="67" t="s">
        <v>57</v>
      </c>
      <c r="P30" s="67" t="s">
        <v>57</v>
      </c>
      <c r="Q30" s="67" t="s">
        <v>57</v>
      </c>
      <c r="R30" s="67" t="s">
        <v>57</v>
      </c>
      <c r="S30" s="67" t="s">
        <v>57</v>
      </c>
      <c r="T30" s="67" t="s">
        <v>57</v>
      </c>
      <c r="U30" s="67" t="s">
        <v>57</v>
      </c>
      <c r="V30" s="67" t="s">
        <v>57</v>
      </c>
      <c r="W30" s="67" t="s">
        <v>57</v>
      </c>
      <c r="X30" s="67" t="s">
        <v>57</v>
      </c>
      <c r="Y30" s="67" t="s">
        <v>57</v>
      </c>
      <c r="Z30" s="67" t="s">
        <v>57</v>
      </c>
      <c r="AA30" s="67" t="s">
        <v>57</v>
      </c>
      <c r="AB30" s="67" t="s">
        <v>57</v>
      </c>
      <c r="AC30" s="67" t="s">
        <v>57</v>
      </c>
      <c r="AD30" s="67" t="s">
        <v>57</v>
      </c>
      <c r="AE30" s="67" t="s">
        <v>57</v>
      </c>
      <c r="AF30" s="67" t="s">
        <v>57</v>
      </c>
      <c r="AG30" s="67" t="s">
        <v>57</v>
      </c>
      <c r="AH30" s="67" t="s">
        <v>57</v>
      </c>
      <c r="AI30" s="67" t="s">
        <v>57</v>
      </c>
      <c r="AJ30" s="67" t="s">
        <v>57</v>
      </c>
      <c r="AK30" s="67" t="s">
        <v>57</v>
      </c>
      <c r="AL30" s="67" t="s">
        <v>57</v>
      </c>
      <c r="AM30" s="67" t="s">
        <v>57</v>
      </c>
      <c r="AN30" s="67" t="s">
        <v>57</v>
      </c>
      <c r="AO30" s="67" t="s">
        <v>57</v>
      </c>
      <c r="AP30" s="67" t="s">
        <v>57</v>
      </c>
      <c r="AQ30" s="67" t="s">
        <v>57</v>
      </c>
      <c r="AR30" s="67" t="s">
        <v>57</v>
      </c>
      <c r="AS30" s="67" t="s">
        <v>57</v>
      </c>
      <c r="AT30" s="67" t="s">
        <v>57</v>
      </c>
      <c r="AU30" s="67" t="s">
        <v>57</v>
      </c>
      <c r="AV30" s="67" t="s">
        <v>57</v>
      </c>
      <c r="AW30" s="67" t="s">
        <v>57</v>
      </c>
      <c r="AX30" s="67" t="s">
        <v>57</v>
      </c>
    </row>
    <row r="31" spans="1:50" ht="78.75" x14ac:dyDescent="0.25">
      <c r="A31" s="61" t="s">
        <v>75</v>
      </c>
      <c r="B31" s="62" t="s">
        <v>76</v>
      </c>
      <c r="C31" s="67" t="s">
        <v>56</v>
      </c>
      <c r="D31" s="67" t="s">
        <v>57</v>
      </c>
      <c r="E31" s="67">
        <v>0</v>
      </c>
      <c r="F31" s="67">
        <v>0</v>
      </c>
      <c r="G31" s="67">
        <v>0</v>
      </c>
      <c r="H31" s="67">
        <v>0</v>
      </c>
      <c r="I31" s="67" t="s">
        <v>57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 t="s">
        <v>57</v>
      </c>
      <c r="P31" s="67" t="s">
        <v>57</v>
      </c>
      <c r="Q31" s="67" t="s">
        <v>57</v>
      </c>
      <c r="R31" s="67" t="s">
        <v>57</v>
      </c>
      <c r="S31" s="67" t="s">
        <v>57</v>
      </c>
      <c r="T31" s="67" t="s">
        <v>57</v>
      </c>
      <c r="U31" s="67" t="s">
        <v>57</v>
      </c>
      <c r="V31" s="67" t="s">
        <v>57</v>
      </c>
      <c r="W31" s="67" t="s">
        <v>57</v>
      </c>
      <c r="X31" s="67" t="s">
        <v>57</v>
      </c>
      <c r="Y31" s="67" t="s">
        <v>57</v>
      </c>
      <c r="Z31" s="67" t="s">
        <v>57</v>
      </c>
      <c r="AA31" s="67" t="s">
        <v>57</v>
      </c>
      <c r="AB31" s="67" t="s">
        <v>57</v>
      </c>
      <c r="AC31" s="67" t="s">
        <v>57</v>
      </c>
      <c r="AD31" s="67" t="s">
        <v>57</v>
      </c>
      <c r="AE31" s="67" t="s">
        <v>57</v>
      </c>
      <c r="AF31" s="67" t="s">
        <v>57</v>
      </c>
      <c r="AG31" s="67" t="s">
        <v>57</v>
      </c>
      <c r="AH31" s="67" t="s">
        <v>57</v>
      </c>
      <c r="AI31" s="67" t="s">
        <v>57</v>
      </c>
      <c r="AJ31" s="67" t="s">
        <v>57</v>
      </c>
      <c r="AK31" s="67" t="s">
        <v>57</v>
      </c>
      <c r="AL31" s="67" t="s">
        <v>57</v>
      </c>
      <c r="AM31" s="67" t="s">
        <v>57</v>
      </c>
      <c r="AN31" s="67" t="s">
        <v>57</v>
      </c>
      <c r="AO31" s="67" t="s">
        <v>57</v>
      </c>
      <c r="AP31" s="67" t="s">
        <v>57</v>
      </c>
      <c r="AQ31" s="67" t="s">
        <v>57</v>
      </c>
      <c r="AR31" s="67" t="s">
        <v>57</v>
      </c>
      <c r="AS31" s="67" t="s">
        <v>57</v>
      </c>
      <c r="AT31" s="67" t="s">
        <v>57</v>
      </c>
      <c r="AU31" s="67" t="s">
        <v>57</v>
      </c>
      <c r="AV31" s="67" t="s">
        <v>57</v>
      </c>
      <c r="AW31" s="67" t="s">
        <v>57</v>
      </c>
      <c r="AX31" s="67" t="s">
        <v>57</v>
      </c>
    </row>
    <row r="32" spans="1:50" ht="31.5" x14ac:dyDescent="0.25">
      <c r="A32" s="61" t="s">
        <v>77</v>
      </c>
      <c r="B32" s="62" t="s">
        <v>79</v>
      </c>
      <c r="C32" s="67" t="s">
        <v>56</v>
      </c>
      <c r="D32" s="67" t="s">
        <v>57</v>
      </c>
      <c r="E32" s="67">
        <v>0</v>
      </c>
      <c r="F32" s="67">
        <v>0</v>
      </c>
      <c r="G32" s="67">
        <v>0</v>
      </c>
      <c r="H32" s="67">
        <v>0</v>
      </c>
      <c r="I32" s="67" t="s">
        <v>57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 t="s">
        <v>57</v>
      </c>
      <c r="P32" s="67" t="s">
        <v>57</v>
      </c>
      <c r="Q32" s="67" t="s">
        <v>57</v>
      </c>
      <c r="R32" s="67" t="s">
        <v>57</v>
      </c>
      <c r="S32" s="67" t="s">
        <v>57</v>
      </c>
      <c r="T32" s="67" t="s">
        <v>57</v>
      </c>
      <c r="U32" s="67" t="s">
        <v>57</v>
      </c>
      <c r="V32" s="67" t="s">
        <v>57</v>
      </c>
      <c r="W32" s="67" t="s">
        <v>57</v>
      </c>
      <c r="X32" s="67" t="s">
        <v>57</v>
      </c>
      <c r="Y32" s="67" t="s">
        <v>57</v>
      </c>
      <c r="Z32" s="67" t="s">
        <v>57</v>
      </c>
      <c r="AA32" s="67" t="s">
        <v>57</v>
      </c>
      <c r="AB32" s="67" t="s">
        <v>57</v>
      </c>
      <c r="AC32" s="67" t="s">
        <v>57</v>
      </c>
      <c r="AD32" s="67" t="s">
        <v>57</v>
      </c>
      <c r="AE32" s="67" t="s">
        <v>57</v>
      </c>
      <c r="AF32" s="67" t="s">
        <v>57</v>
      </c>
      <c r="AG32" s="67" t="s">
        <v>57</v>
      </c>
      <c r="AH32" s="67" t="s">
        <v>57</v>
      </c>
      <c r="AI32" s="67" t="s">
        <v>57</v>
      </c>
      <c r="AJ32" s="67" t="s">
        <v>57</v>
      </c>
      <c r="AK32" s="67" t="s">
        <v>57</v>
      </c>
      <c r="AL32" s="67" t="s">
        <v>57</v>
      </c>
      <c r="AM32" s="67" t="s">
        <v>57</v>
      </c>
      <c r="AN32" s="67" t="s">
        <v>57</v>
      </c>
      <c r="AO32" s="67" t="s">
        <v>57</v>
      </c>
      <c r="AP32" s="67" t="s">
        <v>57</v>
      </c>
      <c r="AQ32" s="67" t="s">
        <v>57</v>
      </c>
      <c r="AR32" s="67" t="s">
        <v>57</v>
      </c>
      <c r="AS32" s="67" t="s">
        <v>57</v>
      </c>
      <c r="AT32" s="67" t="s">
        <v>57</v>
      </c>
      <c r="AU32" s="67" t="s">
        <v>57</v>
      </c>
      <c r="AV32" s="67" t="s">
        <v>57</v>
      </c>
      <c r="AW32" s="67" t="s">
        <v>57</v>
      </c>
      <c r="AX32" s="67" t="s">
        <v>57</v>
      </c>
    </row>
    <row r="33" spans="1:50" ht="31.5" x14ac:dyDescent="0.25">
      <c r="A33" s="61" t="s">
        <v>78</v>
      </c>
      <c r="B33" s="62" t="s">
        <v>79</v>
      </c>
      <c r="C33" s="67" t="s">
        <v>56</v>
      </c>
      <c r="D33" s="67" t="s">
        <v>57</v>
      </c>
      <c r="E33" s="67">
        <v>0</v>
      </c>
      <c r="F33" s="67">
        <v>0</v>
      </c>
      <c r="G33" s="67">
        <v>0</v>
      </c>
      <c r="H33" s="67">
        <v>0</v>
      </c>
      <c r="I33" s="67" t="s">
        <v>57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 t="s">
        <v>57</v>
      </c>
      <c r="P33" s="67" t="s">
        <v>57</v>
      </c>
      <c r="Q33" s="67" t="s">
        <v>57</v>
      </c>
      <c r="R33" s="67" t="s">
        <v>57</v>
      </c>
      <c r="S33" s="67" t="s">
        <v>57</v>
      </c>
      <c r="T33" s="67" t="s">
        <v>57</v>
      </c>
      <c r="U33" s="67" t="s">
        <v>57</v>
      </c>
      <c r="V33" s="67" t="s">
        <v>57</v>
      </c>
      <c r="W33" s="67" t="s">
        <v>57</v>
      </c>
      <c r="X33" s="67" t="s">
        <v>57</v>
      </c>
      <c r="Y33" s="67" t="s">
        <v>57</v>
      </c>
      <c r="Z33" s="67" t="s">
        <v>57</v>
      </c>
      <c r="AA33" s="67" t="s">
        <v>57</v>
      </c>
      <c r="AB33" s="67" t="s">
        <v>57</v>
      </c>
      <c r="AC33" s="67" t="s">
        <v>57</v>
      </c>
      <c r="AD33" s="67" t="s">
        <v>57</v>
      </c>
      <c r="AE33" s="67" t="s">
        <v>57</v>
      </c>
      <c r="AF33" s="67" t="s">
        <v>57</v>
      </c>
      <c r="AG33" s="67" t="s">
        <v>57</v>
      </c>
      <c r="AH33" s="67" t="s">
        <v>57</v>
      </c>
      <c r="AI33" s="67" t="s">
        <v>57</v>
      </c>
      <c r="AJ33" s="67" t="s">
        <v>57</v>
      </c>
      <c r="AK33" s="67" t="s">
        <v>57</v>
      </c>
      <c r="AL33" s="67" t="s">
        <v>57</v>
      </c>
      <c r="AM33" s="67" t="s">
        <v>57</v>
      </c>
      <c r="AN33" s="67" t="s">
        <v>57</v>
      </c>
      <c r="AO33" s="67" t="s">
        <v>57</v>
      </c>
      <c r="AP33" s="67" t="s">
        <v>57</v>
      </c>
      <c r="AQ33" s="67" t="s">
        <v>57</v>
      </c>
      <c r="AR33" s="67" t="s">
        <v>57</v>
      </c>
      <c r="AS33" s="67" t="s">
        <v>57</v>
      </c>
      <c r="AT33" s="67" t="s">
        <v>57</v>
      </c>
      <c r="AU33" s="67" t="s">
        <v>57</v>
      </c>
      <c r="AV33" s="67" t="s">
        <v>57</v>
      </c>
      <c r="AW33" s="67" t="s">
        <v>57</v>
      </c>
      <c r="AX33" s="67" t="s">
        <v>57</v>
      </c>
    </row>
    <row r="34" spans="1:50" ht="47.25" x14ac:dyDescent="0.25">
      <c r="A34" s="61" t="s">
        <v>80</v>
      </c>
      <c r="B34" s="62" t="s">
        <v>81</v>
      </c>
      <c r="C34" s="67" t="s">
        <v>56</v>
      </c>
      <c r="D34" s="67" t="s">
        <v>57</v>
      </c>
      <c r="E34" s="67">
        <v>0</v>
      </c>
      <c r="F34" s="67">
        <v>0</v>
      </c>
      <c r="G34" s="67">
        <v>0</v>
      </c>
      <c r="H34" s="67">
        <v>0</v>
      </c>
      <c r="I34" s="67" t="s">
        <v>57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 t="s">
        <v>57</v>
      </c>
      <c r="P34" s="67" t="s">
        <v>57</v>
      </c>
      <c r="Q34" s="67" t="s">
        <v>57</v>
      </c>
      <c r="R34" s="67" t="s">
        <v>57</v>
      </c>
      <c r="S34" s="67" t="s">
        <v>57</v>
      </c>
      <c r="T34" s="67" t="s">
        <v>57</v>
      </c>
      <c r="U34" s="67" t="s">
        <v>57</v>
      </c>
      <c r="V34" s="67" t="s">
        <v>57</v>
      </c>
      <c r="W34" s="67" t="s">
        <v>57</v>
      </c>
      <c r="X34" s="67" t="s">
        <v>57</v>
      </c>
      <c r="Y34" s="67" t="s">
        <v>57</v>
      </c>
      <c r="Z34" s="67" t="s">
        <v>57</v>
      </c>
      <c r="AA34" s="67" t="s">
        <v>57</v>
      </c>
      <c r="AB34" s="67" t="s">
        <v>57</v>
      </c>
      <c r="AC34" s="67" t="s">
        <v>57</v>
      </c>
      <c r="AD34" s="67" t="s">
        <v>57</v>
      </c>
      <c r="AE34" s="67" t="s">
        <v>57</v>
      </c>
      <c r="AF34" s="67" t="s">
        <v>57</v>
      </c>
      <c r="AG34" s="67" t="s">
        <v>57</v>
      </c>
      <c r="AH34" s="67" t="s">
        <v>57</v>
      </c>
      <c r="AI34" s="67" t="s">
        <v>57</v>
      </c>
      <c r="AJ34" s="67" t="s">
        <v>57</v>
      </c>
      <c r="AK34" s="67" t="s">
        <v>57</v>
      </c>
      <c r="AL34" s="67" t="s">
        <v>57</v>
      </c>
      <c r="AM34" s="67" t="s">
        <v>57</v>
      </c>
      <c r="AN34" s="67" t="s">
        <v>57</v>
      </c>
      <c r="AO34" s="67" t="s">
        <v>57</v>
      </c>
      <c r="AP34" s="67" t="s">
        <v>57</v>
      </c>
      <c r="AQ34" s="67" t="s">
        <v>57</v>
      </c>
      <c r="AR34" s="67" t="s">
        <v>57</v>
      </c>
      <c r="AS34" s="67" t="s">
        <v>57</v>
      </c>
      <c r="AT34" s="67" t="s">
        <v>57</v>
      </c>
      <c r="AU34" s="67" t="s">
        <v>57</v>
      </c>
      <c r="AV34" s="67" t="s">
        <v>57</v>
      </c>
      <c r="AW34" s="67" t="s">
        <v>57</v>
      </c>
      <c r="AX34" s="67" t="s">
        <v>57</v>
      </c>
    </row>
    <row r="35" spans="1:50" ht="31.5" x14ac:dyDescent="0.25">
      <c r="A35" s="61" t="s">
        <v>82</v>
      </c>
      <c r="B35" s="62" t="s">
        <v>79</v>
      </c>
      <c r="C35" s="67" t="s">
        <v>56</v>
      </c>
      <c r="D35" s="67" t="s">
        <v>57</v>
      </c>
      <c r="E35" s="67">
        <v>0</v>
      </c>
      <c r="F35" s="67">
        <v>0</v>
      </c>
      <c r="G35" s="67">
        <v>0</v>
      </c>
      <c r="H35" s="67">
        <v>0</v>
      </c>
      <c r="I35" s="67" t="s">
        <v>57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 t="s">
        <v>57</v>
      </c>
      <c r="P35" s="67" t="s">
        <v>57</v>
      </c>
      <c r="Q35" s="67" t="s">
        <v>57</v>
      </c>
      <c r="R35" s="67" t="s">
        <v>57</v>
      </c>
      <c r="S35" s="67" t="s">
        <v>57</v>
      </c>
      <c r="T35" s="67" t="s">
        <v>57</v>
      </c>
      <c r="U35" s="67" t="s">
        <v>57</v>
      </c>
      <c r="V35" s="67" t="s">
        <v>57</v>
      </c>
      <c r="W35" s="67" t="s">
        <v>57</v>
      </c>
      <c r="X35" s="67" t="s">
        <v>57</v>
      </c>
      <c r="Y35" s="67" t="s">
        <v>57</v>
      </c>
      <c r="Z35" s="67" t="s">
        <v>57</v>
      </c>
      <c r="AA35" s="67" t="s">
        <v>57</v>
      </c>
      <c r="AB35" s="67" t="s">
        <v>57</v>
      </c>
      <c r="AC35" s="67" t="s">
        <v>57</v>
      </c>
      <c r="AD35" s="67" t="s">
        <v>57</v>
      </c>
      <c r="AE35" s="67" t="s">
        <v>57</v>
      </c>
      <c r="AF35" s="67" t="s">
        <v>57</v>
      </c>
      <c r="AG35" s="67" t="s">
        <v>57</v>
      </c>
      <c r="AH35" s="67" t="s">
        <v>57</v>
      </c>
      <c r="AI35" s="67" t="s">
        <v>57</v>
      </c>
      <c r="AJ35" s="67" t="s">
        <v>57</v>
      </c>
      <c r="AK35" s="67" t="s">
        <v>57</v>
      </c>
      <c r="AL35" s="67" t="s">
        <v>57</v>
      </c>
      <c r="AM35" s="67" t="s">
        <v>57</v>
      </c>
      <c r="AN35" s="67" t="s">
        <v>57</v>
      </c>
      <c r="AO35" s="67" t="s">
        <v>57</v>
      </c>
      <c r="AP35" s="67" t="s">
        <v>57</v>
      </c>
      <c r="AQ35" s="67" t="s">
        <v>57</v>
      </c>
      <c r="AR35" s="67" t="s">
        <v>57</v>
      </c>
      <c r="AS35" s="67" t="s">
        <v>57</v>
      </c>
      <c r="AT35" s="67" t="s">
        <v>57</v>
      </c>
      <c r="AU35" s="67" t="s">
        <v>57</v>
      </c>
      <c r="AV35" s="67" t="s">
        <v>57</v>
      </c>
      <c r="AW35" s="67" t="s">
        <v>57</v>
      </c>
      <c r="AX35" s="67" t="s">
        <v>57</v>
      </c>
    </row>
    <row r="36" spans="1:50" ht="31.5" x14ac:dyDescent="0.25">
      <c r="A36" s="61" t="s">
        <v>83</v>
      </c>
      <c r="B36" s="62" t="s">
        <v>79</v>
      </c>
      <c r="C36" s="67" t="s">
        <v>56</v>
      </c>
      <c r="D36" s="67" t="s">
        <v>57</v>
      </c>
      <c r="E36" s="67">
        <v>0</v>
      </c>
      <c r="F36" s="67">
        <v>0</v>
      </c>
      <c r="G36" s="67">
        <v>0</v>
      </c>
      <c r="H36" s="67">
        <v>0</v>
      </c>
      <c r="I36" s="67" t="s">
        <v>57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 t="s">
        <v>57</v>
      </c>
      <c r="P36" s="67" t="s">
        <v>57</v>
      </c>
      <c r="Q36" s="67" t="s">
        <v>57</v>
      </c>
      <c r="R36" s="67" t="s">
        <v>57</v>
      </c>
      <c r="S36" s="67" t="s">
        <v>57</v>
      </c>
      <c r="T36" s="67" t="s">
        <v>57</v>
      </c>
      <c r="U36" s="67" t="s">
        <v>57</v>
      </c>
      <c r="V36" s="67" t="s">
        <v>57</v>
      </c>
      <c r="W36" s="67" t="s">
        <v>57</v>
      </c>
      <c r="X36" s="67" t="s">
        <v>57</v>
      </c>
      <c r="Y36" s="67" t="s">
        <v>57</v>
      </c>
      <c r="Z36" s="67" t="s">
        <v>57</v>
      </c>
      <c r="AA36" s="67" t="s">
        <v>57</v>
      </c>
      <c r="AB36" s="67" t="s">
        <v>57</v>
      </c>
      <c r="AC36" s="67" t="s">
        <v>57</v>
      </c>
      <c r="AD36" s="67" t="s">
        <v>57</v>
      </c>
      <c r="AE36" s="67" t="s">
        <v>57</v>
      </c>
      <c r="AF36" s="67" t="s">
        <v>57</v>
      </c>
      <c r="AG36" s="67" t="s">
        <v>57</v>
      </c>
      <c r="AH36" s="67" t="s">
        <v>57</v>
      </c>
      <c r="AI36" s="67" t="s">
        <v>57</v>
      </c>
      <c r="AJ36" s="67" t="s">
        <v>57</v>
      </c>
      <c r="AK36" s="67" t="s">
        <v>57</v>
      </c>
      <c r="AL36" s="67" t="s">
        <v>57</v>
      </c>
      <c r="AM36" s="67" t="s">
        <v>57</v>
      </c>
      <c r="AN36" s="67" t="s">
        <v>57</v>
      </c>
      <c r="AO36" s="67" t="s">
        <v>57</v>
      </c>
      <c r="AP36" s="67" t="s">
        <v>57</v>
      </c>
      <c r="AQ36" s="67" t="s">
        <v>57</v>
      </c>
      <c r="AR36" s="67" t="s">
        <v>57</v>
      </c>
      <c r="AS36" s="67" t="s">
        <v>57</v>
      </c>
      <c r="AT36" s="67" t="s">
        <v>57</v>
      </c>
      <c r="AU36" s="67" t="s">
        <v>57</v>
      </c>
      <c r="AV36" s="67" t="s">
        <v>57</v>
      </c>
      <c r="AW36" s="67" t="s">
        <v>57</v>
      </c>
      <c r="AX36" s="67" t="s">
        <v>57</v>
      </c>
    </row>
    <row r="37" spans="1:50" ht="47.25" x14ac:dyDescent="0.25">
      <c r="A37" s="61" t="s">
        <v>84</v>
      </c>
      <c r="B37" s="62" t="s">
        <v>85</v>
      </c>
      <c r="C37" s="67" t="s">
        <v>56</v>
      </c>
      <c r="D37" s="67" t="s">
        <v>57</v>
      </c>
      <c r="E37" s="67">
        <v>0</v>
      </c>
      <c r="F37" s="67">
        <v>0</v>
      </c>
      <c r="G37" s="67">
        <v>0</v>
      </c>
      <c r="H37" s="67">
        <v>0</v>
      </c>
      <c r="I37" s="67" t="s">
        <v>57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 t="s">
        <v>57</v>
      </c>
      <c r="P37" s="67" t="s">
        <v>57</v>
      </c>
      <c r="Q37" s="67" t="s">
        <v>57</v>
      </c>
      <c r="R37" s="67" t="s">
        <v>57</v>
      </c>
      <c r="S37" s="67" t="s">
        <v>57</v>
      </c>
      <c r="T37" s="67" t="s">
        <v>57</v>
      </c>
      <c r="U37" s="67" t="s">
        <v>57</v>
      </c>
      <c r="V37" s="67" t="s">
        <v>57</v>
      </c>
      <c r="W37" s="67" t="s">
        <v>57</v>
      </c>
      <c r="X37" s="67" t="s">
        <v>57</v>
      </c>
      <c r="Y37" s="67" t="s">
        <v>57</v>
      </c>
      <c r="Z37" s="67" t="s">
        <v>57</v>
      </c>
      <c r="AA37" s="67" t="s">
        <v>57</v>
      </c>
      <c r="AB37" s="67" t="s">
        <v>57</v>
      </c>
      <c r="AC37" s="67" t="s">
        <v>57</v>
      </c>
      <c r="AD37" s="67" t="s">
        <v>57</v>
      </c>
      <c r="AE37" s="67" t="s">
        <v>57</v>
      </c>
      <c r="AF37" s="67" t="s">
        <v>57</v>
      </c>
      <c r="AG37" s="67" t="s">
        <v>57</v>
      </c>
      <c r="AH37" s="67" t="s">
        <v>57</v>
      </c>
      <c r="AI37" s="67" t="s">
        <v>57</v>
      </c>
      <c r="AJ37" s="67" t="s">
        <v>57</v>
      </c>
      <c r="AK37" s="67" t="s">
        <v>57</v>
      </c>
      <c r="AL37" s="67" t="s">
        <v>57</v>
      </c>
      <c r="AM37" s="67" t="s">
        <v>57</v>
      </c>
      <c r="AN37" s="67" t="s">
        <v>57</v>
      </c>
      <c r="AO37" s="67" t="s">
        <v>57</v>
      </c>
      <c r="AP37" s="67" t="s">
        <v>57</v>
      </c>
      <c r="AQ37" s="67" t="s">
        <v>57</v>
      </c>
      <c r="AR37" s="67" t="s">
        <v>57</v>
      </c>
      <c r="AS37" s="67" t="s">
        <v>57</v>
      </c>
      <c r="AT37" s="67" t="s">
        <v>57</v>
      </c>
      <c r="AU37" s="67" t="s">
        <v>57</v>
      </c>
      <c r="AV37" s="67" t="s">
        <v>57</v>
      </c>
      <c r="AW37" s="67" t="s">
        <v>57</v>
      </c>
      <c r="AX37" s="67" t="s">
        <v>57</v>
      </c>
    </row>
    <row r="38" spans="1:50" ht="63" x14ac:dyDescent="0.25">
      <c r="A38" s="61" t="s">
        <v>86</v>
      </c>
      <c r="B38" s="62" t="s">
        <v>140</v>
      </c>
      <c r="C38" s="67" t="s">
        <v>56</v>
      </c>
      <c r="D38" s="67" t="s">
        <v>57</v>
      </c>
      <c r="E38" s="67">
        <v>0</v>
      </c>
      <c r="F38" s="67">
        <v>0</v>
      </c>
      <c r="G38" s="67">
        <v>0</v>
      </c>
      <c r="H38" s="67">
        <v>0</v>
      </c>
      <c r="I38" s="67" t="s">
        <v>57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 t="s">
        <v>57</v>
      </c>
      <c r="P38" s="67" t="s">
        <v>57</v>
      </c>
      <c r="Q38" s="67" t="s">
        <v>57</v>
      </c>
      <c r="R38" s="67" t="s">
        <v>57</v>
      </c>
      <c r="S38" s="67" t="s">
        <v>57</v>
      </c>
      <c r="T38" s="67" t="s">
        <v>57</v>
      </c>
      <c r="U38" s="67" t="s">
        <v>57</v>
      </c>
      <c r="V38" s="67" t="s">
        <v>57</v>
      </c>
      <c r="W38" s="67" t="s">
        <v>57</v>
      </c>
      <c r="X38" s="67" t="s">
        <v>57</v>
      </c>
      <c r="Y38" s="67" t="s">
        <v>57</v>
      </c>
      <c r="Z38" s="67" t="s">
        <v>57</v>
      </c>
      <c r="AA38" s="67" t="s">
        <v>57</v>
      </c>
      <c r="AB38" s="67" t="s">
        <v>57</v>
      </c>
      <c r="AC38" s="67" t="s">
        <v>57</v>
      </c>
      <c r="AD38" s="67" t="s">
        <v>57</v>
      </c>
      <c r="AE38" s="67" t="s">
        <v>57</v>
      </c>
      <c r="AF38" s="67" t="s">
        <v>57</v>
      </c>
      <c r="AG38" s="67" t="s">
        <v>57</v>
      </c>
      <c r="AH38" s="67" t="s">
        <v>57</v>
      </c>
      <c r="AI38" s="67" t="s">
        <v>57</v>
      </c>
      <c r="AJ38" s="67" t="s">
        <v>57</v>
      </c>
      <c r="AK38" s="67" t="s">
        <v>57</v>
      </c>
      <c r="AL38" s="67" t="s">
        <v>57</v>
      </c>
      <c r="AM38" s="67" t="s">
        <v>57</v>
      </c>
      <c r="AN38" s="67" t="s">
        <v>57</v>
      </c>
      <c r="AO38" s="67" t="s">
        <v>57</v>
      </c>
      <c r="AP38" s="67" t="s">
        <v>57</v>
      </c>
      <c r="AQ38" s="67" t="s">
        <v>57</v>
      </c>
      <c r="AR38" s="67" t="s">
        <v>57</v>
      </c>
      <c r="AS38" s="67" t="s">
        <v>57</v>
      </c>
      <c r="AT38" s="67" t="s">
        <v>57</v>
      </c>
      <c r="AU38" s="67" t="s">
        <v>57</v>
      </c>
      <c r="AV38" s="67" t="s">
        <v>57</v>
      </c>
      <c r="AW38" s="67" t="s">
        <v>57</v>
      </c>
      <c r="AX38" s="67" t="s">
        <v>57</v>
      </c>
    </row>
    <row r="39" spans="1:50" ht="78.75" x14ac:dyDescent="0.25">
      <c r="A39" s="61" t="s">
        <v>87</v>
      </c>
      <c r="B39" s="62" t="s">
        <v>88</v>
      </c>
      <c r="C39" s="67" t="s">
        <v>56</v>
      </c>
      <c r="D39" s="67" t="s">
        <v>57</v>
      </c>
      <c r="E39" s="67">
        <v>0</v>
      </c>
      <c r="F39" s="67">
        <v>0</v>
      </c>
      <c r="G39" s="67">
        <v>0</v>
      </c>
      <c r="H39" s="67">
        <v>0</v>
      </c>
      <c r="I39" s="67" t="s">
        <v>57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 t="s">
        <v>57</v>
      </c>
      <c r="P39" s="67" t="s">
        <v>57</v>
      </c>
      <c r="Q39" s="67" t="s">
        <v>57</v>
      </c>
      <c r="R39" s="67" t="s">
        <v>57</v>
      </c>
      <c r="S39" s="67" t="s">
        <v>57</v>
      </c>
      <c r="T39" s="67" t="s">
        <v>57</v>
      </c>
      <c r="U39" s="67" t="s">
        <v>57</v>
      </c>
      <c r="V39" s="67" t="s">
        <v>57</v>
      </c>
      <c r="W39" s="67" t="s">
        <v>57</v>
      </c>
      <c r="X39" s="67" t="s">
        <v>57</v>
      </c>
      <c r="Y39" s="67" t="s">
        <v>57</v>
      </c>
      <c r="Z39" s="67" t="s">
        <v>57</v>
      </c>
      <c r="AA39" s="67" t="s">
        <v>57</v>
      </c>
      <c r="AB39" s="67" t="s">
        <v>57</v>
      </c>
      <c r="AC39" s="67" t="s">
        <v>57</v>
      </c>
      <c r="AD39" s="67" t="s">
        <v>57</v>
      </c>
      <c r="AE39" s="67" t="s">
        <v>57</v>
      </c>
      <c r="AF39" s="67" t="s">
        <v>57</v>
      </c>
      <c r="AG39" s="67" t="s">
        <v>57</v>
      </c>
      <c r="AH39" s="67" t="s">
        <v>57</v>
      </c>
      <c r="AI39" s="67" t="s">
        <v>57</v>
      </c>
      <c r="AJ39" s="67" t="s">
        <v>57</v>
      </c>
      <c r="AK39" s="67" t="s">
        <v>57</v>
      </c>
      <c r="AL39" s="67" t="s">
        <v>57</v>
      </c>
      <c r="AM39" s="67" t="s">
        <v>57</v>
      </c>
      <c r="AN39" s="67" t="s">
        <v>57</v>
      </c>
      <c r="AO39" s="67" t="s">
        <v>57</v>
      </c>
      <c r="AP39" s="67" t="s">
        <v>57</v>
      </c>
      <c r="AQ39" s="67" t="s">
        <v>57</v>
      </c>
      <c r="AR39" s="67" t="s">
        <v>57</v>
      </c>
      <c r="AS39" s="67" t="s">
        <v>57</v>
      </c>
      <c r="AT39" s="67" t="s">
        <v>57</v>
      </c>
      <c r="AU39" s="67" t="s">
        <v>57</v>
      </c>
      <c r="AV39" s="67" t="s">
        <v>57</v>
      </c>
      <c r="AW39" s="67" t="s">
        <v>57</v>
      </c>
      <c r="AX39" s="67" t="s">
        <v>57</v>
      </c>
    </row>
    <row r="40" spans="1:50" ht="63" x14ac:dyDescent="0.25">
      <c r="A40" s="61" t="s">
        <v>89</v>
      </c>
      <c r="B40" s="62" t="s">
        <v>90</v>
      </c>
      <c r="C40" s="67" t="s">
        <v>56</v>
      </c>
      <c r="D40" s="67" t="s">
        <v>57</v>
      </c>
      <c r="E40" s="67">
        <v>0</v>
      </c>
      <c r="F40" s="67">
        <v>0</v>
      </c>
      <c r="G40" s="67">
        <v>0</v>
      </c>
      <c r="H40" s="67">
        <v>0</v>
      </c>
      <c r="I40" s="67" t="s">
        <v>57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 t="s">
        <v>57</v>
      </c>
      <c r="P40" s="67" t="s">
        <v>57</v>
      </c>
      <c r="Q40" s="67" t="s">
        <v>57</v>
      </c>
      <c r="R40" s="67" t="s">
        <v>57</v>
      </c>
      <c r="S40" s="67" t="s">
        <v>57</v>
      </c>
      <c r="T40" s="67" t="s">
        <v>57</v>
      </c>
      <c r="U40" s="67" t="s">
        <v>57</v>
      </c>
      <c r="V40" s="67" t="s">
        <v>57</v>
      </c>
      <c r="W40" s="67" t="s">
        <v>57</v>
      </c>
      <c r="X40" s="67" t="s">
        <v>57</v>
      </c>
      <c r="Y40" s="67" t="s">
        <v>57</v>
      </c>
      <c r="Z40" s="67" t="s">
        <v>57</v>
      </c>
      <c r="AA40" s="67" t="s">
        <v>57</v>
      </c>
      <c r="AB40" s="67" t="s">
        <v>57</v>
      </c>
      <c r="AC40" s="67" t="s">
        <v>57</v>
      </c>
      <c r="AD40" s="67" t="s">
        <v>57</v>
      </c>
      <c r="AE40" s="67" t="s">
        <v>57</v>
      </c>
      <c r="AF40" s="67" t="s">
        <v>57</v>
      </c>
      <c r="AG40" s="67" t="s">
        <v>57</v>
      </c>
      <c r="AH40" s="67" t="s">
        <v>57</v>
      </c>
      <c r="AI40" s="67" t="s">
        <v>57</v>
      </c>
      <c r="AJ40" s="67" t="s">
        <v>57</v>
      </c>
      <c r="AK40" s="67" t="s">
        <v>57</v>
      </c>
      <c r="AL40" s="67" t="s">
        <v>57</v>
      </c>
      <c r="AM40" s="67" t="s">
        <v>57</v>
      </c>
      <c r="AN40" s="67" t="s">
        <v>57</v>
      </c>
      <c r="AO40" s="67" t="s">
        <v>57</v>
      </c>
      <c r="AP40" s="67" t="s">
        <v>57</v>
      </c>
      <c r="AQ40" s="67" t="s">
        <v>57</v>
      </c>
      <c r="AR40" s="67" t="s">
        <v>57</v>
      </c>
      <c r="AS40" s="67" t="s">
        <v>57</v>
      </c>
      <c r="AT40" s="67" t="s">
        <v>57</v>
      </c>
      <c r="AU40" s="67" t="s">
        <v>57</v>
      </c>
      <c r="AV40" s="67" t="s">
        <v>57</v>
      </c>
      <c r="AW40" s="67" t="s">
        <v>57</v>
      </c>
      <c r="AX40" s="67" t="s">
        <v>57</v>
      </c>
    </row>
    <row r="41" spans="1:50" ht="78.75" x14ac:dyDescent="0.25">
      <c r="A41" s="61" t="s">
        <v>91</v>
      </c>
      <c r="B41" s="62" t="s">
        <v>92</v>
      </c>
      <c r="C41" s="67" t="s">
        <v>56</v>
      </c>
      <c r="D41" s="67" t="s">
        <v>57</v>
      </c>
      <c r="E41" s="67">
        <v>0</v>
      </c>
      <c r="F41" s="67">
        <v>0</v>
      </c>
      <c r="G41" s="67">
        <v>0</v>
      </c>
      <c r="H41" s="67">
        <v>0</v>
      </c>
      <c r="I41" s="67" t="s">
        <v>57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 t="s">
        <v>57</v>
      </c>
      <c r="P41" s="67" t="s">
        <v>57</v>
      </c>
      <c r="Q41" s="67" t="s">
        <v>57</v>
      </c>
      <c r="R41" s="67" t="s">
        <v>57</v>
      </c>
      <c r="S41" s="67" t="s">
        <v>57</v>
      </c>
      <c r="T41" s="67" t="s">
        <v>57</v>
      </c>
      <c r="U41" s="67" t="s">
        <v>57</v>
      </c>
      <c r="V41" s="67" t="s">
        <v>57</v>
      </c>
      <c r="W41" s="67" t="s">
        <v>57</v>
      </c>
      <c r="X41" s="67" t="s">
        <v>57</v>
      </c>
      <c r="Y41" s="67" t="s">
        <v>57</v>
      </c>
      <c r="Z41" s="67" t="s">
        <v>57</v>
      </c>
      <c r="AA41" s="67" t="s">
        <v>57</v>
      </c>
      <c r="AB41" s="67" t="s">
        <v>57</v>
      </c>
      <c r="AC41" s="67" t="s">
        <v>57</v>
      </c>
      <c r="AD41" s="67" t="s">
        <v>57</v>
      </c>
      <c r="AE41" s="67" t="s">
        <v>57</v>
      </c>
      <c r="AF41" s="67" t="s">
        <v>57</v>
      </c>
      <c r="AG41" s="67" t="s">
        <v>57</v>
      </c>
      <c r="AH41" s="67" t="s">
        <v>57</v>
      </c>
      <c r="AI41" s="67" t="s">
        <v>57</v>
      </c>
      <c r="AJ41" s="67" t="s">
        <v>57</v>
      </c>
      <c r="AK41" s="67" t="s">
        <v>57</v>
      </c>
      <c r="AL41" s="67" t="s">
        <v>57</v>
      </c>
      <c r="AM41" s="67" t="s">
        <v>57</v>
      </c>
      <c r="AN41" s="67" t="s">
        <v>57</v>
      </c>
      <c r="AO41" s="67" t="s">
        <v>57</v>
      </c>
      <c r="AP41" s="67" t="s">
        <v>57</v>
      </c>
      <c r="AQ41" s="67" t="s">
        <v>57</v>
      </c>
      <c r="AR41" s="67" t="s">
        <v>57</v>
      </c>
      <c r="AS41" s="67" t="s">
        <v>57</v>
      </c>
      <c r="AT41" s="67" t="s">
        <v>57</v>
      </c>
      <c r="AU41" s="67" t="s">
        <v>57</v>
      </c>
      <c r="AV41" s="67" t="s">
        <v>57</v>
      </c>
      <c r="AW41" s="67" t="s">
        <v>57</v>
      </c>
      <c r="AX41" s="67" t="s">
        <v>57</v>
      </c>
    </row>
    <row r="42" spans="1:50" ht="78.75" x14ac:dyDescent="0.25">
      <c r="A42" s="61" t="s">
        <v>93</v>
      </c>
      <c r="B42" s="62" t="s">
        <v>94</v>
      </c>
      <c r="C42" s="67" t="s">
        <v>56</v>
      </c>
      <c r="D42" s="67" t="s">
        <v>57</v>
      </c>
      <c r="E42" s="67">
        <v>0</v>
      </c>
      <c r="F42" s="67">
        <v>0</v>
      </c>
      <c r="G42" s="67">
        <v>0</v>
      </c>
      <c r="H42" s="67">
        <v>0</v>
      </c>
      <c r="I42" s="67" t="s">
        <v>57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 t="s">
        <v>57</v>
      </c>
      <c r="P42" s="67" t="s">
        <v>57</v>
      </c>
      <c r="Q42" s="67" t="s">
        <v>57</v>
      </c>
      <c r="R42" s="67" t="s">
        <v>57</v>
      </c>
      <c r="S42" s="67" t="s">
        <v>57</v>
      </c>
      <c r="T42" s="67" t="s">
        <v>57</v>
      </c>
      <c r="U42" s="67" t="s">
        <v>57</v>
      </c>
      <c r="V42" s="67" t="s">
        <v>57</v>
      </c>
      <c r="W42" s="67" t="s">
        <v>57</v>
      </c>
      <c r="X42" s="67" t="s">
        <v>57</v>
      </c>
      <c r="Y42" s="67" t="s">
        <v>57</v>
      </c>
      <c r="Z42" s="67" t="s">
        <v>57</v>
      </c>
      <c r="AA42" s="67" t="s">
        <v>57</v>
      </c>
      <c r="AB42" s="67" t="s">
        <v>57</v>
      </c>
      <c r="AC42" s="67" t="s">
        <v>57</v>
      </c>
      <c r="AD42" s="67" t="s">
        <v>57</v>
      </c>
      <c r="AE42" s="67" t="s">
        <v>57</v>
      </c>
      <c r="AF42" s="67" t="s">
        <v>57</v>
      </c>
      <c r="AG42" s="67" t="s">
        <v>57</v>
      </c>
      <c r="AH42" s="67" t="s">
        <v>57</v>
      </c>
      <c r="AI42" s="67" t="s">
        <v>57</v>
      </c>
      <c r="AJ42" s="67" t="s">
        <v>57</v>
      </c>
      <c r="AK42" s="67" t="s">
        <v>57</v>
      </c>
      <c r="AL42" s="67" t="s">
        <v>57</v>
      </c>
      <c r="AM42" s="67" t="s">
        <v>57</v>
      </c>
      <c r="AN42" s="67" t="s">
        <v>57</v>
      </c>
      <c r="AO42" s="67" t="s">
        <v>57</v>
      </c>
      <c r="AP42" s="67" t="s">
        <v>57</v>
      </c>
      <c r="AQ42" s="67" t="s">
        <v>57</v>
      </c>
      <c r="AR42" s="67" t="s">
        <v>57</v>
      </c>
      <c r="AS42" s="67" t="s">
        <v>57</v>
      </c>
      <c r="AT42" s="67" t="s">
        <v>57</v>
      </c>
      <c r="AU42" s="67" t="s">
        <v>57</v>
      </c>
      <c r="AV42" s="67" t="s">
        <v>57</v>
      </c>
      <c r="AW42" s="67" t="s">
        <v>57</v>
      </c>
      <c r="AX42" s="67" t="s">
        <v>57</v>
      </c>
    </row>
    <row r="43" spans="1:50" ht="31.5" x14ac:dyDescent="0.25">
      <c r="A43" s="61" t="s">
        <v>95</v>
      </c>
      <c r="B43" s="62" t="s">
        <v>96</v>
      </c>
      <c r="C43" s="67" t="s">
        <v>56</v>
      </c>
      <c r="D43" s="67" t="s">
        <v>57</v>
      </c>
      <c r="E43" s="67">
        <v>0</v>
      </c>
      <c r="F43" s="67">
        <v>0</v>
      </c>
      <c r="G43" s="67">
        <v>0</v>
      </c>
      <c r="H43" s="67">
        <v>0</v>
      </c>
      <c r="I43" s="67" t="s">
        <v>57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 t="s">
        <v>57</v>
      </c>
      <c r="P43" s="67" t="s">
        <v>57</v>
      </c>
      <c r="Q43" s="67" t="s">
        <v>57</v>
      </c>
      <c r="R43" s="67" t="s">
        <v>57</v>
      </c>
      <c r="S43" s="67" t="s">
        <v>57</v>
      </c>
      <c r="T43" s="67" t="s">
        <v>57</v>
      </c>
      <c r="U43" s="67" t="s">
        <v>57</v>
      </c>
      <c r="V43" s="67" t="s">
        <v>57</v>
      </c>
      <c r="W43" s="67" t="s">
        <v>57</v>
      </c>
      <c r="X43" s="67" t="s">
        <v>57</v>
      </c>
      <c r="Y43" s="67" t="s">
        <v>57</v>
      </c>
      <c r="Z43" s="67" t="s">
        <v>57</v>
      </c>
      <c r="AA43" s="67" t="s">
        <v>57</v>
      </c>
      <c r="AB43" s="67" t="s">
        <v>57</v>
      </c>
      <c r="AC43" s="67" t="s">
        <v>57</v>
      </c>
      <c r="AD43" s="67" t="s">
        <v>57</v>
      </c>
      <c r="AE43" s="67" t="s">
        <v>57</v>
      </c>
      <c r="AF43" s="67" t="s">
        <v>57</v>
      </c>
      <c r="AG43" s="67" t="s">
        <v>57</v>
      </c>
      <c r="AH43" s="67" t="s">
        <v>57</v>
      </c>
      <c r="AI43" s="67" t="s">
        <v>57</v>
      </c>
      <c r="AJ43" s="67" t="s">
        <v>57</v>
      </c>
      <c r="AK43" s="67" t="s">
        <v>57</v>
      </c>
      <c r="AL43" s="67" t="s">
        <v>57</v>
      </c>
      <c r="AM43" s="67" t="s">
        <v>57</v>
      </c>
      <c r="AN43" s="67" t="s">
        <v>57</v>
      </c>
      <c r="AO43" s="67" t="s">
        <v>57</v>
      </c>
      <c r="AP43" s="67" t="s">
        <v>57</v>
      </c>
      <c r="AQ43" s="67" t="s">
        <v>57</v>
      </c>
      <c r="AR43" s="67" t="s">
        <v>57</v>
      </c>
      <c r="AS43" s="67" t="s">
        <v>57</v>
      </c>
      <c r="AT43" s="67" t="s">
        <v>57</v>
      </c>
      <c r="AU43" s="67" t="s">
        <v>57</v>
      </c>
      <c r="AV43" s="67" t="s">
        <v>57</v>
      </c>
      <c r="AW43" s="67" t="s">
        <v>57</v>
      </c>
      <c r="AX43" s="67" t="s">
        <v>57</v>
      </c>
    </row>
    <row r="44" spans="1:50" ht="47.25" x14ac:dyDescent="0.25">
      <c r="A44" s="61" t="s">
        <v>97</v>
      </c>
      <c r="B44" s="62" t="s">
        <v>98</v>
      </c>
      <c r="C44" s="67" t="s">
        <v>56</v>
      </c>
      <c r="D44" s="67" t="s">
        <v>57</v>
      </c>
      <c r="E44" s="67">
        <v>0</v>
      </c>
      <c r="F44" s="67">
        <v>0</v>
      </c>
      <c r="G44" s="67">
        <f>G47</f>
        <v>0.88300000000000001</v>
      </c>
      <c r="H44" s="67">
        <v>0</v>
      </c>
      <c r="I44" s="67" t="s">
        <v>57</v>
      </c>
      <c r="J44" s="67">
        <f>0</f>
        <v>0</v>
      </c>
      <c r="K44" s="67">
        <f>K47+K59</f>
        <v>100</v>
      </c>
      <c r="L44" s="67">
        <f>L47+L59</f>
        <v>0</v>
      </c>
      <c r="M44" s="67">
        <f>M47+M59</f>
        <v>0</v>
      </c>
      <c r="N44" s="67">
        <f>N47+N59</f>
        <v>0</v>
      </c>
      <c r="O44" s="67" t="s">
        <v>57</v>
      </c>
      <c r="P44" s="67" t="s">
        <v>57</v>
      </c>
      <c r="Q44" s="67" t="s">
        <v>57</v>
      </c>
      <c r="R44" s="67" t="s">
        <v>57</v>
      </c>
      <c r="S44" s="67" t="s">
        <v>57</v>
      </c>
      <c r="T44" s="67" t="s">
        <v>57</v>
      </c>
      <c r="U44" s="67" t="s">
        <v>57</v>
      </c>
      <c r="V44" s="67" t="s">
        <v>57</v>
      </c>
      <c r="W44" s="67" t="s">
        <v>57</v>
      </c>
      <c r="X44" s="67" t="s">
        <v>57</v>
      </c>
      <c r="Y44" s="67" t="s">
        <v>57</v>
      </c>
      <c r="Z44" s="67" t="s">
        <v>57</v>
      </c>
      <c r="AA44" s="67" t="s">
        <v>57</v>
      </c>
      <c r="AB44" s="67" t="s">
        <v>57</v>
      </c>
      <c r="AC44" s="67" t="s">
        <v>57</v>
      </c>
      <c r="AD44" s="67" t="s">
        <v>57</v>
      </c>
      <c r="AE44" s="67" t="s">
        <v>57</v>
      </c>
      <c r="AF44" s="67" t="s">
        <v>57</v>
      </c>
      <c r="AG44" s="67" t="s">
        <v>57</v>
      </c>
      <c r="AH44" s="67" t="s">
        <v>57</v>
      </c>
      <c r="AI44" s="67" t="s">
        <v>57</v>
      </c>
      <c r="AJ44" s="67" t="s">
        <v>57</v>
      </c>
      <c r="AK44" s="67" t="s">
        <v>57</v>
      </c>
      <c r="AL44" s="67" t="s">
        <v>57</v>
      </c>
      <c r="AM44" s="67" t="s">
        <v>57</v>
      </c>
      <c r="AN44" s="67" t="s">
        <v>57</v>
      </c>
      <c r="AO44" s="67" t="s">
        <v>57</v>
      </c>
      <c r="AP44" s="67" t="s">
        <v>57</v>
      </c>
      <c r="AQ44" s="67" t="s">
        <v>57</v>
      </c>
      <c r="AR44" s="67" t="s">
        <v>57</v>
      </c>
      <c r="AS44" s="67" t="s">
        <v>57</v>
      </c>
      <c r="AT44" s="67" t="s">
        <v>57</v>
      </c>
      <c r="AU44" s="67" t="s">
        <v>57</v>
      </c>
      <c r="AV44" s="67" t="s">
        <v>57</v>
      </c>
      <c r="AW44" s="67" t="s">
        <v>57</v>
      </c>
      <c r="AX44" s="67" t="s">
        <v>57</v>
      </c>
    </row>
    <row r="45" spans="1:50" ht="31.5" x14ac:dyDescent="0.25">
      <c r="A45" s="61" t="s">
        <v>99</v>
      </c>
      <c r="B45" s="62" t="s">
        <v>100</v>
      </c>
      <c r="C45" s="67" t="s">
        <v>56</v>
      </c>
      <c r="D45" s="67" t="s">
        <v>57</v>
      </c>
      <c r="E45" s="67">
        <v>0</v>
      </c>
      <c r="F45" s="67">
        <v>0</v>
      </c>
      <c r="G45" s="67">
        <v>0</v>
      </c>
      <c r="H45" s="67">
        <v>0</v>
      </c>
      <c r="I45" s="67" t="s">
        <v>57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 t="s">
        <v>57</v>
      </c>
      <c r="P45" s="67" t="s">
        <v>57</v>
      </c>
      <c r="Q45" s="67" t="s">
        <v>57</v>
      </c>
      <c r="R45" s="67" t="s">
        <v>57</v>
      </c>
      <c r="S45" s="67" t="s">
        <v>57</v>
      </c>
      <c r="T45" s="67" t="s">
        <v>57</v>
      </c>
      <c r="U45" s="67" t="s">
        <v>57</v>
      </c>
      <c r="V45" s="67" t="s">
        <v>57</v>
      </c>
      <c r="W45" s="67" t="s">
        <v>57</v>
      </c>
      <c r="X45" s="67" t="s">
        <v>57</v>
      </c>
      <c r="Y45" s="67" t="s">
        <v>57</v>
      </c>
      <c r="Z45" s="67" t="s">
        <v>57</v>
      </c>
      <c r="AA45" s="67" t="s">
        <v>57</v>
      </c>
      <c r="AB45" s="67" t="s">
        <v>57</v>
      </c>
      <c r="AC45" s="67" t="s">
        <v>57</v>
      </c>
      <c r="AD45" s="67" t="s">
        <v>57</v>
      </c>
      <c r="AE45" s="67" t="s">
        <v>57</v>
      </c>
      <c r="AF45" s="67" t="s">
        <v>57</v>
      </c>
      <c r="AG45" s="67" t="s">
        <v>57</v>
      </c>
      <c r="AH45" s="67" t="s">
        <v>57</v>
      </c>
      <c r="AI45" s="67" t="s">
        <v>57</v>
      </c>
      <c r="AJ45" s="67" t="s">
        <v>57</v>
      </c>
      <c r="AK45" s="67" t="s">
        <v>57</v>
      </c>
      <c r="AL45" s="67" t="s">
        <v>57</v>
      </c>
      <c r="AM45" s="67" t="s">
        <v>57</v>
      </c>
      <c r="AN45" s="67" t="s">
        <v>57</v>
      </c>
      <c r="AO45" s="67" t="s">
        <v>57</v>
      </c>
      <c r="AP45" s="67" t="s">
        <v>57</v>
      </c>
      <c r="AQ45" s="67" t="s">
        <v>57</v>
      </c>
      <c r="AR45" s="67" t="s">
        <v>57</v>
      </c>
      <c r="AS45" s="67" t="s">
        <v>57</v>
      </c>
      <c r="AT45" s="67" t="s">
        <v>57</v>
      </c>
      <c r="AU45" s="67" t="s">
        <v>57</v>
      </c>
      <c r="AV45" s="67" t="s">
        <v>57</v>
      </c>
      <c r="AW45" s="67" t="s">
        <v>57</v>
      </c>
      <c r="AX45" s="67" t="s">
        <v>57</v>
      </c>
    </row>
    <row r="46" spans="1:50" ht="15.75" x14ac:dyDescent="0.25">
      <c r="A46" s="61" t="s">
        <v>101</v>
      </c>
      <c r="B46" s="62" t="s">
        <v>141</v>
      </c>
      <c r="C46" s="67" t="s">
        <v>56</v>
      </c>
      <c r="D46" s="67" t="s">
        <v>57</v>
      </c>
      <c r="E46" s="67">
        <v>0</v>
      </c>
      <c r="F46" s="67">
        <v>0</v>
      </c>
      <c r="G46" s="67">
        <v>0</v>
      </c>
      <c r="H46" s="67">
        <v>0</v>
      </c>
      <c r="I46" s="67" t="s">
        <v>57</v>
      </c>
      <c r="J46" s="67">
        <v>0</v>
      </c>
      <c r="K46" s="67">
        <v>0</v>
      </c>
      <c r="L46" s="67">
        <v>0</v>
      </c>
      <c r="M46" s="67">
        <v>0</v>
      </c>
      <c r="N46" s="67">
        <v>0</v>
      </c>
      <c r="O46" s="67" t="s">
        <v>57</v>
      </c>
      <c r="P46" s="67" t="s">
        <v>57</v>
      </c>
      <c r="Q46" s="67" t="s">
        <v>57</v>
      </c>
      <c r="R46" s="67" t="s">
        <v>57</v>
      </c>
      <c r="S46" s="67" t="s">
        <v>57</v>
      </c>
      <c r="T46" s="67" t="s">
        <v>57</v>
      </c>
      <c r="U46" s="67" t="s">
        <v>57</v>
      </c>
      <c r="V46" s="67" t="s">
        <v>57</v>
      </c>
      <c r="W46" s="67" t="s">
        <v>57</v>
      </c>
      <c r="X46" s="67" t="s">
        <v>57</v>
      </c>
      <c r="Y46" s="67" t="s">
        <v>57</v>
      </c>
      <c r="Z46" s="67" t="s">
        <v>57</v>
      </c>
      <c r="AA46" s="67" t="s">
        <v>57</v>
      </c>
      <c r="AB46" s="67" t="s">
        <v>57</v>
      </c>
      <c r="AC46" s="67" t="s">
        <v>57</v>
      </c>
      <c r="AD46" s="67" t="s">
        <v>57</v>
      </c>
      <c r="AE46" s="67" t="s">
        <v>57</v>
      </c>
      <c r="AF46" s="67" t="s">
        <v>57</v>
      </c>
      <c r="AG46" s="67" t="s">
        <v>57</v>
      </c>
      <c r="AH46" s="67" t="s">
        <v>57</v>
      </c>
      <c r="AI46" s="67" t="s">
        <v>57</v>
      </c>
      <c r="AJ46" s="67" t="s">
        <v>57</v>
      </c>
      <c r="AK46" s="67" t="s">
        <v>57</v>
      </c>
      <c r="AL46" s="67" t="s">
        <v>57</v>
      </c>
      <c r="AM46" s="67" t="s">
        <v>57</v>
      </c>
      <c r="AN46" s="67" t="s">
        <v>57</v>
      </c>
      <c r="AO46" s="67" t="s">
        <v>57</v>
      </c>
      <c r="AP46" s="67" t="s">
        <v>57</v>
      </c>
      <c r="AQ46" s="67" t="s">
        <v>57</v>
      </c>
      <c r="AR46" s="67" t="s">
        <v>57</v>
      </c>
      <c r="AS46" s="67" t="s">
        <v>57</v>
      </c>
      <c r="AT46" s="67" t="s">
        <v>57</v>
      </c>
      <c r="AU46" s="67" t="s">
        <v>57</v>
      </c>
      <c r="AV46" s="67" t="s">
        <v>57</v>
      </c>
      <c r="AW46" s="67" t="s">
        <v>57</v>
      </c>
      <c r="AX46" s="67" t="s">
        <v>57</v>
      </c>
    </row>
    <row r="47" spans="1:50" ht="15.75" x14ac:dyDescent="0.25">
      <c r="A47" s="61" t="s">
        <v>102</v>
      </c>
      <c r="B47" s="62" t="s">
        <v>142</v>
      </c>
      <c r="C47" s="67" t="s">
        <v>56</v>
      </c>
      <c r="D47" s="67" t="s">
        <v>57</v>
      </c>
      <c r="E47" s="67">
        <f>E48</f>
        <v>0</v>
      </c>
      <c r="F47" s="67">
        <f t="shared" ref="F47:N47" si="7">F48</f>
        <v>0</v>
      </c>
      <c r="G47" s="67">
        <f t="shared" si="7"/>
        <v>0.88300000000000001</v>
      </c>
      <c r="H47" s="67">
        <f t="shared" si="7"/>
        <v>0</v>
      </c>
      <c r="I47" s="67" t="s">
        <v>57</v>
      </c>
      <c r="J47" s="67">
        <f t="shared" si="7"/>
        <v>0</v>
      </c>
      <c r="K47" s="67">
        <f t="shared" si="7"/>
        <v>0</v>
      </c>
      <c r="L47" s="67">
        <f t="shared" si="7"/>
        <v>0</v>
      </c>
      <c r="M47" s="67">
        <f t="shared" si="7"/>
        <v>0</v>
      </c>
      <c r="N47" s="67">
        <f t="shared" si="7"/>
        <v>0</v>
      </c>
      <c r="O47" s="67" t="s">
        <v>57</v>
      </c>
      <c r="P47" s="67" t="s">
        <v>57</v>
      </c>
      <c r="Q47" s="67" t="s">
        <v>57</v>
      </c>
      <c r="R47" s="67" t="s">
        <v>57</v>
      </c>
      <c r="S47" s="67" t="s">
        <v>57</v>
      </c>
      <c r="T47" s="67" t="s">
        <v>57</v>
      </c>
      <c r="U47" s="67" t="s">
        <v>57</v>
      </c>
      <c r="V47" s="67" t="s">
        <v>57</v>
      </c>
      <c r="W47" s="67" t="s">
        <v>57</v>
      </c>
      <c r="X47" s="67" t="s">
        <v>57</v>
      </c>
      <c r="Y47" s="67" t="s">
        <v>57</v>
      </c>
      <c r="Z47" s="67" t="s">
        <v>57</v>
      </c>
      <c r="AA47" s="67" t="s">
        <v>57</v>
      </c>
      <c r="AB47" s="67" t="s">
        <v>57</v>
      </c>
      <c r="AC47" s="67" t="s">
        <v>57</v>
      </c>
      <c r="AD47" s="67" t="s">
        <v>57</v>
      </c>
      <c r="AE47" s="67" t="s">
        <v>57</v>
      </c>
      <c r="AF47" s="67" t="s">
        <v>57</v>
      </c>
      <c r="AG47" s="67" t="s">
        <v>57</v>
      </c>
      <c r="AH47" s="67" t="s">
        <v>57</v>
      </c>
      <c r="AI47" s="67" t="s">
        <v>57</v>
      </c>
      <c r="AJ47" s="67" t="s">
        <v>57</v>
      </c>
      <c r="AK47" s="67" t="s">
        <v>57</v>
      </c>
      <c r="AL47" s="67" t="s">
        <v>57</v>
      </c>
      <c r="AM47" s="67" t="s">
        <v>57</v>
      </c>
      <c r="AN47" s="67" t="s">
        <v>57</v>
      </c>
      <c r="AO47" s="67" t="s">
        <v>57</v>
      </c>
      <c r="AP47" s="67" t="s">
        <v>57</v>
      </c>
      <c r="AQ47" s="67" t="s">
        <v>57</v>
      </c>
      <c r="AR47" s="67" t="s">
        <v>57</v>
      </c>
      <c r="AS47" s="67" t="s">
        <v>57</v>
      </c>
      <c r="AT47" s="67" t="s">
        <v>57</v>
      </c>
      <c r="AU47" s="67" t="s">
        <v>57</v>
      </c>
      <c r="AV47" s="67" t="s">
        <v>57</v>
      </c>
      <c r="AW47" s="67" t="s">
        <v>57</v>
      </c>
      <c r="AX47" s="67" t="s">
        <v>57</v>
      </c>
    </row>
    <row r="48" spans="1:50" ht="20.100000000000001" customHeight="1" x14ac:dyDescent="0.25">
      <c r="A48" s="138" t="s">
        <v>102</v>
      </c>
      <c r="B48" s="141" t="s">
        <v>143</v>
      </c>
      <c r="C48" s="124" t="s">
        <v>144</v>
      </c>
      <c r="D48" s="124" t="s">
        <v>57</v>
      </c>
      <c r="E48" s="124">
        <v>0</v>
      </c>
      <c r="F48" s="124">
        <v>0</v>
      </c>
      <c r="G48" s="124">
        <f>(551+332)/1000</f>
        <v>0.88300000000000001</v>
      </c>
      <c r="H48" s="124">
        <v>0</v>
      </c>
      <c r="I48" s="124" t="s">
        <v>160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 t="s">
        <v>164</v>
      </c>
      <c r="P48" s="124" t="s">
        <v>186</v>
      </c>
      <c r="Q48" s="124" t="s">
        <v>181</v>
      </c>
      <c r="R48" s="124">
        <f>28317144.32/1000000</f>
        <v>28.317144320000001</v>
      </c>
      <c r="S48" s="124" t="s">
        <v>182</v>
      </c>
      <c r="T48" s="124">
        <f>R48</f>
        <v>28.317144320000001</v>
      </c>
      <c r="U48" s="124" t="s">
        <v>57</v>
      </c>
      <c r="V48" s="155" t="s">
        <v>190</v>
      </c>
      <c r="W48" s="155" t="s">
        <v>57</v>
      </c>
      <c r="X48" s="162">
        <v>8</v>
      </c>
      <c r="Y48" s="72" t="s">
        <v>201</v>
      </c>
      <c r="Z48" s="71">
        <f>27519660/1000000</f>
        <v>27.519659999999998</v>
      </c>
      <c r="AA48" s="219" t="s">
        <v>57</v>
      </c>
      <c r="AB48" s="152">
        <v>1</v>
      </c>
      <c r="AC48" s="99">
        <f>23.33322</f>
        <v>23.333220000000001</v>
      </c>
      <c r="AD48" s="219">
        <f>AC48</f>
        <v>23.333220000000001</v>
      </c>
      <c r="AE48" s="124" t="str">
        <f>Y48</f>
        <v>МЕДИУМ-СТРОЙ (ООО)</v>
      </c>
      <c r="AF48" s="124">
        <f>27999864/1000000</f>
        <v>27.999863999999999</v>
      </c>
      <c r="AG48" s="124">
        <f>27999864/1000000</f>
        <v>27.999863999999999</v>
      </c>
      <c r="AH48" s="152">
        <v>32413297704</v>
      </c>
      <c r="AI48" s="216" t="s">
        <v>203</v>
      </c>
      <c r="AJ48" s="135">
        <v>45341</v>
      </c>
      <c r="AK48" s="135">
        <v>45341</v>
      </c>
      <c r="AL48" s="135">
        <v>45365</v>
      </c>
      <c r="AM48" s="135">
        <v>45376</v>
      </c>
      <c r="AN48" s="135" t="s">
        <v>57</v>
      </c>
      <c r="AO48" s="135" t="s">
        <v>57</v>
      </c>
      <c r="AP48" s="135" t="s">
        <v>57</v>
      </c>
      <c r="AQ48" s="135" t="s">
        <v>57</v>
      </c>
      <c r="AR48" s="135">
        <v>45396</v>
      </c>
      <c r="AS48" s="135">
        <v>45393</v>
      </c>
      <c r="AT48" s="135">
        <f>AR48</f>
        <v>45396</v>
      </c>
      <c r="AU48" s="135">
        <f>AS48</f>
        <v>45393</v>
      </c>
      <c r="AV48" s="135">
        <f>AU48+60</f>
        <v>45453</v>
      </c>
      <c r="AW48" s="124" t="s">
        <v>57</v>
      </c>
      <c r="AX48" s="124" t="s">
        <v>57</v>
      </c>
    </row>
    <row r="49" spans="1:50" ht="20.100000000000001" customHeight="1" x14ac:dyDescent="0.25">
      <c r="A49" s="139"/>
      <c r="B49" s="142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37"/>
      <c r="P49" s="137"/>
      <c r="Q49" s="137"/>
      <c r="R49" s="137"/>
      <c r="S49" s="137"/>
      <c r="T49" s="137"/>
      <c r="U49" s="137"/>
      <c r="V49" s="137"/>
      <c r="W49" s="137"/>
      <c r="X49" s="163"/>
      <c r="Y49" s="72" t="s">
        <v>194</v>
      </c>
      <c r="Z49" s="71">
        <f>26492500/1000000</f>
        <v>26.4925</v>
      </c>
      <c r="AA49" s="220"/>
      <c r="AB49" s="191"/>
      <c r="AC49" s="99">
        <f>26492500/1000000</f>
        <v>26.4925</v>
      </c>
      <c r="AD49" s="220"/>
      <c r="AE49" s="137"/>
      <c r="AF49" s="137"/>
      <c r="AG49" s="137"/>
      <c r="AH49" s="191"/>
      <c r="AI49" s="137"/>
      <c r="AJ49" s="217"/>
      <c r="AK49" s="148"/>
      <c r="AL49" s="148"/>
      <c r="AM49" s="148"/>
      <c r="AN49" s="148"/>
      <c r="AO49" s="148"/>
      <c r="AP49" s="148"/>
      <c r="AQ49" s="148"/>
      <c r="AR49" s="137"/>
      <c r="AS49" s="137"/>
      <c r="AT49" s="137"/>
      <c r="AU49" s="137"/>
      <c r="AV49" s="137"/>
      <c r="AW49" s="125"/>
      <c r="AX49" s="125"/>
    </row>
    <row r="50" spans="1:50" ht="20.100000000000001" customHeight="1" x14ac:dyDescent="0.25">
      <c r="A50" s="139"/>
      <c r="B50" s="142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37"/>
      <c r="P50" s="137"/>
      <c r="Q50" s="137"/>
      <c r="R50" s="137"/>
      <c r="S50" s="137"/>
      <c r="T50" s="137"/>
      <c r="U50" s="137"/>
      <c r="V50" s="137"/>
      <c r="W50" s="137"/>
      <c r="X50" s="163"/>
      <c r="Y50" s="72" t="s">
        <v>195</v>
      </c>
      <c r="Z50" s="71">
        <v>23.824038600000002</v>
      </c>
      <c r="AA50" s="220"/>
      <c r="AB50" s="191"/>
      <c r="AC50" s="99">
        <f>23824038.6/1000000</f>
        <v>23.824038600000002</v>
      </c>
      <c r="AD50" s="220"/>
      <c r="AE50" s="137"/>
      <c r="AF50" s="137"/>
      <c r="AG50" s="137"/>
      <c r="AH50" s="191"/>
      <c r="AI50" s="137"/>
      <c r="AJ50" s="217"/>
      <c r="AK50" s="148"/>
      <c r="AL50" s="148"/>
      <c r="AM50" s="148"/>
      <c r="AN50" s="148"/>
      <c r="AO50" s="148"/>
      <c r="AP50" s="148"/>
      <c r="AQ50" s="148"/>
      <c r="AR50" s="137"/>
      <c r="AS50" s="137"/>
      <c r="AT50" s="137"/>
      <c r="AU50" s="137"/>
      <c r="AV50" s="137"/>
      <c r="AW50" s="125"/>
      <c r="AX50" s="125"/>
    </row>
    <row r="51" spans="1:50" ht="20.100000000000001" customHeight="1" x14ac:dyDescent="0.25">
      <c r="A51" s="139"/>
      <c r="B51" s="142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37"/>
      <c r="P51" s="137"/>
      <c r="Q51" s="137"/>
      <c r="R51" s="137"/>
      <c r="S51" s="137"/>
      <c r="T51" s="137"/>
      <c r="U51" s="137"/>
      <c r="V51" s="137"/>
      <c r="W51" s="137"/>
      <c r="X51" s="163"/>
      <c r="Y51" s="72" t="s">
        <v>196</v>
      </c>
      <c r="Z51" s="71">
        <v>26.250599999999999</v>
      </c>
      <c r="AA51" s="220"/>
      <c r="AB51" s="191"/>
      <c r="AC51" s="99">
        <f>23795400/1000000</f>
        <v>23.795400000000001</v>
      </c>
      <c r="AD51" s="220"/>
      <c r="AE51" s="137"/>
      <c r="AF51" s="137"/>
      <c r="AG51" s="137"/>
      <c r="AH51" s="191"/>
      <c r="AI51" s="137"/>
      <c r="AJ51" s="217"/>
      <c r="AK51" s="148"/>
      <c r="AL51" s="148"/>
      <c r="AM51" s="148"/>
      <c r="AN51" s="148"/>
      <c r="AO51" s="148"/>
      <c r="AP51" s="148"/>
      <c r="AQ51" s="148"/>
      <c r="AR51" s="137"/>
      <c r="AS51" s="137"/>
      <c r="AT51" s="137"/>
      <c r="AU51" s="137"/>
      <c r="AV51" s="137"/>
      <c r="AW51" s="125"/>
      <c r="AX51" s="125"/>
    </row>
    <row r="52" spans="1:50" ht="20.100000000000001" customHeight="1" x14ac:dyDescent="0.25">
      <c r="A52" s="139"/>
      <c r="B52" s="142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37"/>
      <c r="P52" s="137"/>
      <c r="Q52" s="137"/>
      <c r="R52" s="137"/>
      <c r="S52" s="137"/>
      <c r="T52" s="137"/>
      <c r="U52" s="137"/>
      <c r="V52" s="137"/>
      <c r="W52" s="137"/>
      <c r="X52" s="163"/>
      <c r="Y52" s="72" t="s">
        <v>197</v>
      </c>
      <c r="Z52" s="71">
        <v>27.403197800000001</v>
      </c>
      <c r="AA52" s="220"/>
      <c r="AB52" s="191"/>
      <c r="AC52" s="99">
        <f>27403197.8/1000000</f>
        <v>27.403197800000001</v>
      </c>
      <c r="AD52" s="220"/>
      <c r="AE52" s="137"/>
      <c r="AF52" s="137"/>
      <c r="AG52" s="137"/>
      <c r="AH52" s="191"/>
      <c r="AI52" s="137"/>
      <c r="AJ52" s="217"/>
      <c r="AK52" s="148"/>
      <c r="AL52" s="148"/>
      <c r="AM52" s="148"/>
      <c r="AN52" s="148"/>
      <c r="AO52" s="148"/>
      <c r="AP52" s="148"/>
      <c r="AQ52" s="148"/>
      <c r="AR52" s="137"/>
      <c r="AS52" s="137"/>
      <c r="AT52" s="137"/>
      <c r="AU52" s="137"/>
      <c r="AV52" s="137"/>
      <c r="AW52" s="125"/>
      <c r="AX52" s="125"/>
    </row>
    <row r="53" spans="1:50" ht="20.100000000000001" customHeight="1" x14ac:dyDescent="0.25">
      <c r="A53" s="139"/>
      <c r="B53" s="142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37"/>
      <c r="P53" s="137"/>
      <c r="Q53" s="137"/>
      <c r="R53" s="137"/>
      <c r="S53" s="137"/>
      <c r="T53" s="137"/>
      <c r="U53" s="137"/>
      <c r="V53" s="137"/>
      <c r="W53" s="137"/>
      <c r="X53" s="163"/>
      <c r="Y53" s="72" t="s">
        <v>198</v>
      </c>
      <c r="Z53" s="71">
        <v>27.68478</v>
      </c>
      <c r="AA53" s="220"/>
      <c r="AB53" s="191"/>
      <c r="AC53" s="99">
        <f>27684780/1000000</f>
        <v>27.68478</v>
      </c>
      <c r="AD53" s="220"/>
      <c r="AE53" s="137"/>
      <c r="AF53" s="137"/>
      <c r="AG53" s="137"/>
      <c r="AH53" s="191"/>
      <c r="AI53" s="137"/>
      <c r="AJ53" s="217"/>
      <c r="AK53" s="148"/>
      <c r="AL53" s="148"/>
      <c r="AM53" s="148"/>
      <c r="AN53" s="148"/>
      <c r="AO53" s="148"/>
      <c r="AP53" s="148"/>
      <c r="AQ53" s="148"/>
      <c r="AR53" s="137"/>
      <c r="AS53" s="137"/>
      <c r="AT53" s="137"/>
      <c r="AU53" s="137"/>
      <c r="AV53" s="137"/>
      <c r="AW53" s="125"/>
      <c r="AX53" s="125"/>
    </row>
    <row r="54" spans="1:50" ht="20.100000000000001" customHeight="1" x14ac:dyDescent="0.25">
      <c r="A54" s="139"/>
      <c r="B54" s="142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37"/>
      <c r="P54" s="137"/>
      <c r="Q54" s="137"/>
      <c r="R54" s="137"/>
      <c r="S54" s="137"/>
      <c r="T54" s="137"/>
      <c r="U54" s="137"/>
      <c r="V54" s="137"/>
      <c r="W54" s="137"/>
      <c r="X54" s="163"/>
      <c r="Y54" s="72" t="s">
        <v>199</v>
      </c>
      <c r="Z54" s="71">
        <v>27.860288400000002</v>
      </c>
      <c r="AA54" s="220"/>
      <c r="AB54" s="191"/>
      <c r="AC54" s="99">
        <f>27860288.4/1000000</f>
        <v>27.860288399999998</v>
      </c>
      <c r="AD54" s="220"/>
      <c r="AE54" s="137"/>
      <c r="AF54" s="137"/>
      <c r="AG54" s="137"/>
      <c r="AH54" s="191"/>
      <c r="AI54" s="137"/>
      <c r="AJ54" s="217"/>
      <c r="AK54" s="148"/>
      <c r="AL54" s="148"/>
      <c r="AM54" s="148"/>
      <c r="AN54" s="148"/>
      <c r="AO54" s="148"/>
      <c r="AP54" s="148"/>
      <c r="AQ54" s="148"/>
      <c r="AR54" s="137"/>
      <c r="AS54" s="137"/>
      <c r="AT54" s="137"/>
      <c r="AU54" s="137"/>
      <c r="AV54" s="137"/>
      <c r="AW54" s="125"/>
      <c r="AX54" s="125"/>
    </row>
    <row r="55" spans="1:50" ht="20.100000000000001" customHeight="1" x14ac:dyDescent="0.25">
      <c r="A55" s="139"/>
      <c r="B55" s="142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7"/>
      <c r="P55" s="127"/>
      <c r="Q55" s="127"/>
      <c r="R55" s="127"/>
      <c r="S55" s="127"/>
      <c r="T55" s="127"/>
      <c r="U55" s="127"/>
      <c r="V55" s="127"/>
      <c r="W55" s="127"/>
      <c r="X55" s="164"/>
      <c r="Y55" s="72" t="s">
        <v>200</v>
      </c>
      <c r="Z55" s="71">
        <v>24.738882</v>
      </c>
      <c r="AA55" s="221"/>
      <c r="AB55" s="192"/>
      <c r="AC55" s="99">
        <f>24738889.2/1000000</f>
        <v>24.738889199999999</v>
      </c>
      <c r="AD55" s="221"/>
      <c r="AE55" s="127"/>
      <c r="AF55" s="127"/>
      <c r="AG55" s="127"/>
      <c r="AH55" s="192"/>
      <c r="AI55" s="127"/>
      <c r="AJ55" s="218"/>
      <c r="AK55" s="160"/>
      <c r="AL55" s="160"/>
      <c r="AM55" s="160"/>
      <c r="AN55" s="160"/>
      <c r="AO55" s="160"/>
      <c r="AP55" s="160"/>
      <c r="AQ55" s="160"/>
      <c r="AR55" s="127"/>
      <c r="AS55" s="127"/>
      <c r="AT55" s="127"/>
      <c r="AU55" s="127"/>
      <c r="AV55" s="127"/>
      <c r="AW55" s="125"/>
      <c r="AX55" s="125"/>
    </row>
    <row r="56" spans="1:50" ht="30" customHeight="1" x14ac:dyDescent="0.25">
      <c r="A56" s="139"/>
      <c r="B56" s="142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4" t="s">
        <v>164</v>
      </c>
      <c r="P56" s="124" t="s">
        <v>187</v>
      </c>
      <c r="Q56" s="124" t="s">
        <v>181</v>
      </c>
      <c r="R56" s="124">
        <f>18594305.56/1000000</f>
        <v>18.594305559999999</v>
      </c>
      <c r="S56" s="124" t="s">
        <v>182</v>
      </c>
      <c r="T56" s="124">
        <f>R56</f>
        <v>18.594305559999999</v>
      </c>
      <c r="U56" s="124" t="s">
        <v>57</v>
      </c>
      <c r="V56" s="155" t="s">
        <v>191</v>
      </c>
      <c r="W56" s="155" t="s">
        <v>57</v>
      </c>
      <c r="X56" s="161">
        <v>2</v>
      </c>
      <c r="Y56" s="72" t="s">
        <v>202</v>
      </c>
      <c r="Z56" s="71">
        <v>18.408362499999999</v>
      </c>
      <c r="AA56" s="219" t="s">
        <v>57</v>
      </c>
      <c r="AB56" s="124" t="s">
        <v>57</v>
      </c>
      <c r="AC56" s="222" t="s">
        <v>57</v>
      </c>
      <c r="AD56" s="124">
        <f>18408362.5/1000000</f>
        <v>18.408362499999999</v>
      </c>
      <c r="AE56" s="124" t="str">
        <f>Y56</f>
        <v>ВОСТОК (ООО)</v>
      </c>
      <c r="AF56" s="124">
        <f>22090035/1000000</f>
        <v>22.090035</v>
      </c>
      <c r="AG56" s="124">
        <f>AF56</f>
        <v>22.090035</v>
      </c>
      <c r="AH56" s="152">
        <v>3241398012</v>
      </c>
      <c r="AI56" s="216" t="s">
        <v>204</v>
      </c>
      <c r="AJ56" s="135">
        <v>45341</v>
      </c>
      <c r="AK56" s="135">
        <v>45341</v>
      </c>
      <c r="AL56" s="135">
        <v>45355</v>
      </c>
      <c r="AM56" s="135">
        <v>45370</v>
      </c>
      <c r="AN56" s="135" t="s">
        <v>57</v>
      </c>
      <c r="AO56" s="135" t="s">
        <v>57</v>
      </c>
      <c r="AP56" s="135" t="s">
        <v>57</v>
      </c>
      <c r="AQ56" s="135" t="s">
        <v>57</v>
      </c>
      <c r="AR56" s="135">
        <v>45390</v>
      </c>
      <c r="AS56" s="135">
        <v>45384</v>
      </c>
      <c r="AT56" s="135">
        <f>AR56</f>
        <v>45390</v>
      </c>
      <c r="AU56" s="135">
        <f>AS56</f>
        <v>45384</v>
      </c>
      <c r="AV56" s="135">
        <f>AU56+70</f>
        <v>45454</v>
      </c>
      <c r="AW56" s="137"/>
      <c r="AX56" s="137"/>
    </row>
    <row r="57" spans="1:50" ht="30" customHeight="1" x14ac:dyDescent="0.25">
      <c r="A57" s="139"/>
      <c r="B57" s="142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02" t="s">
        <v>192</v>
      </c>
      <c r="Z57" s="103">
        <v>18.501334029999999</v>
      </c>
      <c r="AA57" s="220"/>
      <c r="AB57" s="137"/>
      <c r="AC57" s="137"/>
      <c r="AD57" s="137"/>
      <c r="AE57" s="137"/>
      <c r="AF57" s="137"/>
      <c r="AG57" s="137"/>
      <c r="AH57" s="191"/>
      <c r="AI57" s="137"/>
      <c r="AJ57" s="148"/>
      <c r="AK57" s="148"/>
      <c r="AL57" s="148"/>
      <c r="AM57" s="148"/>
      <c r="AN57" s="148"/>
      <c r="AO57" s="148"/>
      <c r="AP57" s="148"/>
      <c r="AQ57" s="148"/>
      <c r="AR57" s="137"/>
      <c r="AS57" s="137"/>
      <c r="AT57" s="137"/>
      <c r="AU57" s="137"/>
      <c r="AV57" s="137"/>
      <c r="AW57" s="137"/>
      <c r="AX57" s="137"/>
    </row>
    <row r="58" spans="1:50" ht="30" customHeight="1" x14ac:dyDescent="0.25">
      <c r="A58" s="140"/>
      <c r="B58" s="143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04" t="s">
        <v>165</v>
      </c>
      <c r="P58" s="104" t="s">
        <v>211</v>
      </c>
      <c r="Q58" s="104" t="s">
        <v>181</v>
      </c>
      <c r="R58" s="109">
        <f>63965840/1000000</f>
        <v>63.96584</v>
      </c>
      <c r="S58" s="104" t="s">
        <v>170</v>
      </c>
      <c r="T58" s="109">
        <f>R58</f>
        <v>63.96584</v>
      </c>
      <c r="U58" s="104" t="s">
        <v>57</v>
      </c>
      <c r="V58" s="104" t="s">
        <v>191</v>
      </c>
      <c r="W58" s="104">
        <v>1</v>
      </c>
      <c r="X58" s="104">
        <v>1</v>
      </c>
      <c r="Y58" s="105" t="s">
        <v>212</v>
      </c>
      <c r="Z58" s="106">
        <f>63965840/1000000</f>
        <v>63.96584</v>
      </c>
      <c r="AA58" s="104" t="s">
        <v>57</v>
      </c>
      <c r="AB58" s="104" t="s">
        <v>57</v>
      </c>
      <c r="AC58" s="109">
        <f>Z58</f>
        <v>63.96584</v>
      </c>
      <c r="AD58" s="109">
        <f>AC58</f>
        <v>63.96584</v>
      </c>
      <c r="AE58" s="104" t="str">
        <f>Y58</f>
        <v>НТС ГРУПП (ООО)</v>
      </c>
      <c r="AF58" s="109">
        <f>76759008/1000000</f>
        <v>76.759007999999994</v>
      </c>
      <c r="AG58" s="109">
        <f>AF58</f>
        <v>76.759007999999994</v>
      </c>
      <c r="AH58" s="107">
        <v>32413472680</v>
      </c>
      <c r="AI58" s="111" t="s">
        <v>213</v>
      </c>
      <c r="AJ58" s="108">
        <v>45392</v>
      </c>
      <c r="AK58" s="108">
        <v>45387</v>
      </c>
      <c r="AL58" s="108">
        <v>45404</v>
      </c>
      <c r="AM58" s="108">
        <v>45419</v>
      </c>
      <c r="AN58" s="108" t="s">
        <v>57</v>
      </c>
      <c r="AO58" s="108" t="s">
        <v>57</v>
      </c>
      <c r="AP58" s="108" t="s">
        <v>57</v>
      </c>
      <c r="AQ58" s="108" t="s">
        <v>57</v>
      </c>
      <c r="AR58" s="108">
        <v>45439</v>
      </c>
      <c r="AS58" s="108">
        <v>45432</v>
      </c>
      <c r="AT58" s="108">
        <v>45453</v>
      </c>
      <c r="AU58" s="108">
        <f>AS58</f>
        <v>45432</v>
      </c>
      <c r="AV58" s="108">
        <f>AU58+90</f>
        <v>45522</v>
      </c>
      <c r="AW58" s="126"/>
      <c r="AX58" s="126"/>
    </row>
    <row r="59" spans="1:50" s="75" customFormat="1" ht="31.5" x14ac:dyDescent="0.25">
      <c r="A59" s="61" t="s">
        <v>103</v>
      </c>
      <c r="B59" s="62" t="s">
        <v>145</v>
      </c>
      <c r="C59" s="73" t="s">
        <v>56</v>
      </c>
      <c r="D59" s="73">
        <v>0</v>
      </c>
      <c r="E59" s="73">
        <v>0</v>
      </c>
      <c r="F59" s="73">
        <v>0</v>
      </c>
      <c r="G59" s="73">
        <v>0</v>
      </c>
      <c r="H59" s="74">
        <f t="shared" ref="H59:N59" si="8">H60</f>
        <v>0</v>
      </c>
      <c r="I59" s="73" t="s">
        <v>57</v>
      </c>
      <c r="J59" s="73">
        <f t="shared" si="8"/>
        <v>0</v>
      </c>
      <c r="K59" s="73">
        <f t="shared" si="8"/>
        <v>100</v>
      </c>
      <c r="L59" s="73">
        <f t="shared" si="8"/>
        <v>0</v>
      </c>
      <c r="M59" s="73">
        <f t="shared" si="8"/>
        <v>0</v>
      </c>
      <c r="N59" s="73">
        <f t="shared" si="8"/>
        <v>0</v>
      </c>
      <c r="O59" s="73" t="s">
        <v>57</v>
      </c>
      <c r="P59" s="73" t="s">
        <v>57</v>
      </c>
      <c r="Q59" s="73" t="s">
        <v>57</v>
      </c>
      <c r="R59" s="73" t="s">
        <v>57</v>
      </c>
      <c r="S59" s="73" t="s">
        <v>57</v>
      </c>
      <c r="T59" s="73" t="s">
        <v>57</v>
      </c>
      <c r="U59" s="73" t="s">
        <v>57</v>
      </c>
      <c r="V59" s="73" t="s">
        <v>57</v>
      </c>
      <c r="W59" s="73" t="s">
        <v>57</v>
      </c>
      <c r="X59" s="73" t="s">
        <v>57</v>
      </c>
      <c r="Y59" s="73" t="s">
        <v>57</v>
      </c>
      <c r="Z59" s="73" t="s">
        <v>57</v>
      </c>
      <c r="AA59" s="73" t="s">
        <v>57</v>
      </c>
      <c r="AB59" s="73" t="s">
        <v>57</v>
      </c>
      <c r="AC59" s="73" t="s">
        <v>57</v>
      </c>
      <c r="AD59" s="73" t="s">
        <v>57</v>
      </c>
      <c r="AE59" s="73" t="s">
        <v>57</v>
      </c>
      <c r="AF59" s="73" t="s">
        <v>57</v>
      </c>
      <c r="AG59" s="73" t="s">
        <v>57</v>
      </c>
      <c r="AH59" s="73" t="s">
        <v>57</v>
      </c>
      <c r="AI59" s="73" t="s">
        <v>57</v>
      </c>
      <c r="AJ59" s="73" t="s">
        <v>57</v>
      </c>
      <c r="AK59" s="73" t="s">
        <v>57</v>
      </c>
      <c r="AL59" s="73" t="s">
        <v>57</v>
      </c>
      <c r="AM59" s="73" t="s">
        <v>57</v>
      </c>
      <c r="AN59" s="73" t="s">
        <v>57</v>
      </c>
      <c r="AO59" s="73" t="s">
        <v>57</v>
      </c>
      <c r="AP59" s="73" t="s">
        <v>57</v>
      </c>
      <c r="AQ59" s="73" t="s">
        <v>57</v>
      </c>
      <c r="AR59" s="73" t="s">
        <v>57</v>
      </c>
      <c r="AS59" s="73" t="s">
        <v>57</v>
      </c>
      <c r="AT59" s="73" t="s">
        <v>57</v>
      </c>
      <c r="AU59" s="73" t="s">
        <v>57</v>
      </c>
      <c r="AV59" s="73" t="s">
        <v>57</v>
      </c>
      <c r="AW59" s="73" t="s">
        <v>57</v>
      </c>
      <c r="AX59" s="73" t="s">
        <v>57</v>
      </c>
    </row>
    <row r="60" spans="1:50" ht="35.1" customHeight="1" x14ac:dyDescent="0.25">
      <c r="A60" s="138" t="s">
        <v>103</v>
      </c>
      <c r="B60" s="141" t="s">
        <v>146</v>
      </c>
      <c r="C60" s="227" t="s">
        <v>147</v>
      </c>
      <c r="D60" s="124" t="s">
        <v>57</v>
      </c>
      <c r="E60" s="124">
        <v>0</v>
      </c>
      <c r="F60" s="124">
        <v>0</v>
      </c>
      <c r="G60" s="124">
        <v>0</v>
      </c>
      <c r="H60" s="124">
        <v>0</v>
      </c>
      <c r="I60" s="124" t="s">
        <v>161</v>
      </c>
      <c r="J60" s="124">
        <v>0</v>
      </c>
      <c r="K60" s="124">
        <v>100</v>
      </c>
      <c r="L60" s="124">
        <v>0</v>
      </c>
      <c r="M60" s="124">
        <v>0</v>
      </c>
      <c r="N60" s="124">
        <v>0</v>
      </c>
      <c r="O60" s="124" t="s">
        <v>163</v>
      </c>
      <c r="P60" s="124" t="s">
        <v>185</v>
      </c>
      <c r="Q60" s="124" t="s">
        <v>181</v>
      </c>
      <c r="R60" s="124">
        <f>565285/1000000</f>
        <v>0.56528500000000004</v>
      </c>
      <c r="S60" s="124" t="s">
        <v>188</v>
      </c>
      <c r="T60" s="124">
        <f>R60</f>
        <v>0.56528500000000004</v>
      </c>
      <c r="U60" s="124" t="s">
        <v>57</v>
      </c>
      <c r="V60" s="155" t="s">
        <v>189</v>
      </c>
      <c r="W60" s="155" t="s">
        <v>57</v>
      </c>
      <c r="X60" s="162">
        <v>2</v>
      </c>
      <c r="Y60" s="70" t="s">
        <v>192</v>
      </c>
      <c r="Z60" s="70">
        <f>467000/1000000</f>
        <v>0.46700000000000003</v>
      </c>
      <c r="AA60" s="67" t="s">
        <v>57</v>
      </c>
      <c r="AB60" s="124" t="s">
        <v>57</v>
      </c>
      <c r="AC60" s="124" t="s">
        <v>57</v>
      </c>
      <c r="AD60" s="124" t="s">
        <v>57</v>
      </c>
      <c r="AE60" s="124" t="str">
        <f>Y60</f>
        <v>D12 (ООО)</v>
      </c>
      <c r="AF60" s="124">
        <f>Z60</f>
        <v>0.46700000000000003</v>
      </c>
      <c r="AG60" s="124">
        <f>AF60</f>
        <v>0.46700000000000003</v>
      </c>
      <c r="AH60" s="135">
        <v>45324</v>
      </c>
      <c r="AI60" s="135">
        <v>45324</v>
      </c>
      <c r="AJ60" s="135">
        <v>45324</v>
      </c>
      <c r="AK60" s="135">
        <v>45324</v>
      </c>
      <c r="AL60" s="135">
        <v>45333</v>
      </c>
      <c r="AM60" s="135">
        <v>45338</v>
      </c>
      <c r="AN60" s="124" t="s">
        <v>57</v>
      </c>
      <c r="AO60" s="124" t="s">
        <v>57</v>
      </c>
      <c r="AP60" s="124" t="s">
        <v>57</v>
      </c>
      <c r="AQ60" s="124" t="s">
        <v>57</v>
      </c>
      <c r="AR60" s="135">
        <v>45358</v>
      </c>
      <c r="AS60" s="135">
        <v>45357</v>
      </c>
      <c r="AT60" s="135">
        <v>45358</v>
      </c>
      <c r="AU60" s="135">
        <f>AS60</f>
        <v>45357</v>
      </c>
      <c r="AV60" s="135">
        <v>45469</v>
      </c>
      <c r="AW60" s="124" t="s">
        <v>57</v>
      </c>
      <c r="AX60" s="124" t="s">
        <v>57</v>
      </c>
    </row>
    <row r="61" spans="1:50" ht="35.1" customHeight="1" x14ac:dyDescent="0.25">
      <c r="A61" s="223"/>
      <c r="B61" s="226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63"/>
      <c r="Y61" s="70" t="s">
        <v>193</v>
      </c>
      <c r="Z61" s="70">
        <f>470000/1000000</f>
        <v>0.47</v>
      </c>
      <c r="AA61" s="67" t="s">
        <v>57</v>
      </c>
      <c r="AB61" s="127"/>
      <c r="AC61" s="127"/>
      <c r="AD61" s="127"/>
      <c r="AE61" s="127"/>
      <c r="AF61" s="127"/>
      <c r="AG61" s="127"/>
      <c r="AH61" s="160"/>
      <c r="AI61" s="160"/>
      <c r="AJ61" s="160"/>
      <c r="AK61" s="160"/>
      <c r="AL61" s="160"/>
      <c r="AM61" s="160"/>
      <c r="AN61" s="127"/>
      <c r="AO61" s="127"/>
      <c r="AP61" s="127"/>
      <c r="AQ61" s="127"/>
      <c r="AR61" s="160"/>
      <c r="AS61" s="160"/>
      <c r="AT61" s="160"/>
      <c r="AU61" s="160"/>
      <c r="AV61" s="160"/>
      <c r="AW61" s="127"/>
      <c r="AX61" s="127"/>
    </row>
    <row r="62" spans="1:50" ht="31.5" x14ac:dyDescent="0.25">
      <c r="A62" s="61" t="s">
        <v>104</v>
      </c>
      <c r="B62" s="62" t="s">
        <v>105</v>
      </c>
      <c r="C62" s="67" t="s">
        <v>56</v>
      </c>
      <c r="D62" s="67" t="s">
        <v>57</v>
      </c>
      <c r="E62" s="67">
        <v>0</v>
      </c>
      <c r="F62" s="67">
        <v>0</v>
      </c>
      <c r="G62" s="67">
        <v>0</v>
      </c>
      <c r="H62" s="67">
        <v>0</v>
      </c>
      <c r="I62" s="67" t="s">
        <v>57</v>
      </c>
      <c r="J62" s="67">
        <v>0</v>
      </c>
      <c r="K62" s="67">
        <v>0</v>
      </c>
      <c r="L62" s="67">
        <v>0</v>
      </c>
      <c r="M62" s="67">
        <v>0</v>
      </c>
      <c r="N62" s="67">
        <v>0</v>
      </c>
      <c r="O62" s="67" t="s">
        <v>57</v>
      </c>
      <c r="P62" s="67" t="s">
        <v>57</v>
      </c>
      <c r="Q62" s="67" t="s">
        <v>57</v>
      </c>
      <c r="R62" s="67" t="s">
        <v>57</v>
      </c>
      <c r="S62" s="67" t="s">
        <v>57</v>
      </c>
      <c r="T62" s="67" t="s">
        <v>57</v>
      </c>
      <c r="U62" s="67" t="s">
        <v>57</v>
      </c>
      <c r="V62" s="67" t="s">
        <v>57</v>
      </c>
      <c r="W62" s="67" t="s">
        <v>57</v>
      </c>
      <c r="X62" s="67" t="s">
        <v>57</v>
      </c>
      <c r="Y62" s="67" t="s">
        <v>57</v>
      </c>
      <c r="Z62" s="67" t="s">
        <v>57</v>
      </c>
      <c r="AA62" s="67" t="s">
        <v>57</v>
      </c>
      <c r="AB62" s="67" t="s">
        <v>57</v>
      </c>
      <c r="AC62" s="67" t="s">
        <v>57</v>
      </c>
      <c r="AD62" s="67" t="s">
        <v>57</v>
      </c>
      <c r="AE62" s="67" t="s">
        <v>57</v>
      </c>
      <c r="AF62" s="67" t="s">
        <v>57</v>
      </c>
      <c r="AG62" s="67" t="s">
        <v>57</v>
      </c>
      <c r="AH62" s="67" t="s">
        <v>57</v>
      </c>
      <c r="AI62" s="67" t="s">
        <v>57</v>
      </c>
      <c r="AJ62" s="67" t="s">
        <v>57</v>
      </c>
      <c r="AK62" s="67" t="s">
        <v>57</v>
      </c>
      <c r="AL62" s="67" t="s">
        <v>57</v>
      </c>
      <c r="AM62" s="67" t="s">
        <v>57</v>
      </c>
      <c r="AN62" s="67" t="s">
        <v>57</v>
      </c>
      <c r="AO62" s="67" t="s">
        <v>57</v>
      </c>
      <c r="AP62" s="67" t="s">
        <v>57</v>
      </c>
      <c r="AQ62" s="67" t="s">
        <v>57</v>
      </c>
      <c r="AR62" s="67" t="s">
        <v>57</v>
      </c>
      <c r="AS62" s="67" t="s">
        <v>57</v>
      </c>
      <c r="AT62" s="67" t="s">
        <v>57</v>
      </c>
      <c r="AU62" s="67" t="s">
        <v>57</v>
      </c>
      <c r="AV62" s="67" t="s">
        <v>57</v>
      </c>
      <c r="AW62" s="67" t="s">
        <v>57</v>
      </c>
      <c r="AX62" s="67" t="s">
        <v>57</v>
      </c>
    </row>
    <row r="63" spans="1:50" ht="47.25" x14ac:dyDescent="0.25">
      <c r="A63" s="61" t="s">
        <v>106</v>
      </c>
      <c r="B63" s="62" t="s">
        <v>148</v>
      </c>
      <c r="C63" s="67" t="s">
        <v>56</v>
      </c>
      <c r="D63" s="67" t="s">
        <v>57</v>
      </c>
      <c r="E63" s="67">
        <v>0</v>
      </c>
      <c r="F63" s="67">
        <v>0</v>
      </c>
      <c r="G63" s="67">
        <v>0</v>
      </c>
      <c r="H63" s="67">
        <v>0</v>
      </c>
      <c r="I63" s="67" t="s">
        <v>57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 t="s">
        <v>57</v>
      </c>
      <c r="P63" s="67" t="s">
        <v>57</v>
      </c>
      <c r="Q63" s="67" t="s">
        <v>57</v>
      </c>
      <c r="R63" s="67" t="s">
        <v>57</v>
      </c>
      <c r="S63" s="67" t="s">
        <v>57</v>
      </c>
      <c r="T63" s="67" t="s">
        <v>57</v>
      </c>
      <c r="U63" s="67" t="s">
        <v>57</v>
      </c>
      <c r="V63" s="67" t="s">
        <v>57</v>
      </c>
      <c r="W63" s="67" t="s">
        <v>57</v>
      </c>
      <c r="X63" s="67" t="s">
        <v>57</v>
      </c>
      <c r="Y63" s="67" t="s">
        <v>57</v>
      </c>
      <c r="Z63" s="67" t="s">
        <v>57</v>
      </c>
      <c r="AA63" s="67" t="s">
        <v>57</v>
      </c>
      <c r="AB63" s="67" t="s">
        <v>57</v>
      </c>
      <c r="AC63" s="67" t="s">
        <v>57</v>
      </c>
      <c r="AD63" s="67" t="s">
        <v>57</v>
      </c>
      <c r="AE63" s="67" t="s">
        <v>57</v>
      </c>
      <c r="AF63" s="67" t="s">
        <v>57</v>
      </c>
      <c r="AG63" s="67" t="s">
        <v>57</v>
      </c>
      <c r="AH63" s="67" t="s">
        <v>57</v>
      </c>
      <c r="AI63" s="67" t="s">
        <v>57</v>
      </c>
      <c r="AJ63" s="67" t="s">
        <v>57</v>
      </c>
      <c r="AK63" s="67" t="s">
        <v>57</v>
      </c>
      <c r="AL63" s="67" t="s">
        <v>57</v>
      </c>
      <c r="AM63" s="67" t="s">
        <v>57</v>
      </c>
      <c r="AN63" s="67" t="s">
        <v>57</v>
      </c>
      <c r="AO63" s="67" t="s">
        <v>57</v>
      </c>
      <c r="AP63" s="67" t="s">
        <v>57</v>
      </c>
      <c r="AQ63" s="67" t="s">
        <v>57</v>
      </c>
      <c r="AR63" s="67" t="s">
        <v>57</v>
      </c>
      <c r="AS63" s="67" t="s">
        <v>57</v>
      </c>
      <c r="AT63" s="67" t="s">
        <v>57</v>
      </c>
      <c r="AU63" s="67" t="s">
        <v>57</v>
      </c>
      <c r="AV63" s="67" t="s">
        <v>57</v>
      </c>
      <c r="AW63" s="67" t="s">
        <v>57</v>
      </c>
      <c r="AX63" s="67" t="s">
        <v>57</v>
      </c>
    </row>
    <row r="64" spans="1:50" ht="31.5" x14ac:dyDescent="0.25">
      <c r="A64" s="61" t="s">
        <v>107</v>
      </c>
      <c r="B64" s="62" t="s">
        <v>149</v>
      </c>
      <c r="C64" s="67" t="s">
        <v>56</v>
      </c>
      <c r="D64" s="67" t="s">
        <v>57</v>
      </c>
      <c r="E64" s="67">
        <v>0</v>
      </c>
      <c r="F64" s="67">
        <v>0</v>
      </c>
      <c r="G64" s="67">
        <v>0</v>
      </c>
      <c r="H64" s="67">
        <v>0</v>
      </c>
      <c r="I64" s="67" t="s">
        <v>57</v>
      </c>
      <c r="J64" s="67">
        <v>0</v>
      </c>
      <c r="K64" s="67">
        <v>0</v>
      </c>
      <c r="L64" s="67">
        <v>0</v>
      </c>
      <c r="M64" s="67">
        <v>0</v>
      </c>
      <c r="N64" s="67">
        <v>0</v>
      </c>
      <c r="O64" s="67" t="s">
        <v>57</v>
      </c>
      <c r="P64" s="67" t="s">
        <v>57</v>
      </c>
      <c r="Q64" s="67" t="s">
        <v>57</v>
      </c>
      <c r="R64" s="67" t="s">
        <v>57</v>
      </c>
      <c r="S64" s="67" t="s">
        <v>57</v>
      </c>
      <c r="T64" s="67" t="s">
        <v>57</v>
      </c>
      <c r="U64" s="67" t="s">
        <v>57</v>
      </c>
      <c r="V64" s="67" t="s">
        <v>57</v>
      </c>
      <c r="W64" s="67" t="s">
        <v>57</v>
      </c>
      <c r="X64" s="67" t="s">
        <v>57</v>
      </c>
      <c r="Y64" s="67" t="s">
        <v>57</v>
      </c>
      <c r="Z64" s="67" t="s">
        <v>57</v>
      </c>
      <c r="AA64" s="67" t="s">
        <v>57</v>
      </c>
      <c r="AB64" s="67" t="s">
        <v>57</v>
      </c>
      <c r="AC64" s="67" t="s">
        <v>57</v>
      </c>
      <c r="AD64" s="67" t="s">
        <v>57</v>
      </c>
      <c r="AE64" s="67" t="s">
        <v>57</v>
      </c>
      <c r="AF64" s="67" t="s">
        <v>57</v>
      </c>
      <c r="AG64" s="67" t="s">
        <v>57</v>
      </c>
      <c r="AH64" s="67" t="s">
        <v>57</v>
      </c>
      <c r="AI64" s="67" t="s">
        <v>57</v>
      </c>
      <c r="AJ64" s="67" t="s">
        <v>57</v>
      </c>
      <c r="AK64" s="67" t="s">
        <v>57</v>
      </c>
      <c r="AL64" s="67" t="s">
        <v>57</v>
      </c>
      <c r="AM64" s="67" t="s">
        <v>57</v>
      </c>
      <c r="AN64" s="67" t="s">
        <v>57</v>
      </c>
      <c r="AO64" s="67" t="s">
        <v>57</v>
      </c>
      <c r="AP64" s="67" t="s">
        <v>57</v>
      </c>
      <c r="AQ64" s="67" t="s">
        <v>57</v>
      </c>
      <c r="AR64" s="67" t="s">
        <v>57</v>
      </c>
      <c r="AS64" s="67" t="s">
        <v>57</v>
      </c>
      <c r="AT64" s="67" t="s">
        <v>57</v>
      </c>
      <c r="AU64" s="67" t="s">
        <v>57</v>
      </c>
      <c r="AV64" s="67" t="s">
        <v>57</v>
      </c>
      <c r="AW64" s="67" t="s">
        <v>57</v>
      </c>
      <c r="AX64" s="67" t="s">
        <v>57</v>
      </c>
    </row>
    <row r="65" spans="1:50" ht="31.5" x14ac:dyDescent="0.25">
      <c r="A65" s="61" t="s">
        <v>108</v>
      </c>
      <c r="B65" s="62" t="s">
        <v>150</v>
      </c>
      <c r="C65" s="67" t="s">
        <v>56</v>
      </c>
      <c r="D65" s="67" t="s">
        <v>57</v>
      </c>
      <c r="E65" s="67">
        <v>0</v>
      </c>
      <c r="F65" s="67">
        <v>0</v>
      </c>
      <c r="G65" s="67">
        <v>0</v>
      </c>
      <c r="H65" s="67">
        <v>0</v>
      </c>
      <c r="I65" s="67" t="s">
        <v>57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 t="s">
        <v>57</v>
      </c>
      <c r="P65" s="67" t="s">
        <v>57</v>
      </c>
      <c r="Q65" s="67" t="s">
        <v>57</v>
      </c>
      <c r="R65" s="67" t="s">
        <v>57</v>
      </c>
      <c r="S65" s="67" t="s">
        <v>57</v>
      </c>
      <c r="T65" s="67" t="s">
        <v>57</v>
      </c>
      <c r="U65" s="67" t="s">
        <v>57</v>
      </c>
      <c r="V65" s="67" t="s">
        <v>57</v>
      </c>
      <c r="W65" s="67" t="s">
        <v>57</v>
      </c>
      <c r="X65" s="67" t="s">
        <v>57</v>
      </c>
      <c r="Y65" s="67" t="s">
        <v>57</v>
      </c>
      <c r="Z65" s="67" t="s">
        <v>57</v>
      </c>
      <c r="AA65" s="67" t="s">
        <v>57</v>
      </c>
      <c r="AB65" s="67" t="s">
        <v>57</v>
      </c>
      <c r="AC65" s="67" t="s">
        <v>57</v>
      </c>
      <c r="AD65" s="67" t="s">
        <v>57</v>
      </c>
      <c r="AE65" s="67" t="s">
        <v>57</v>
      </c>
      <c r="AF65" s="67" t="s">
        <v>57</v>
      </c>
      <c r="AG65" s="67" t="s">
        <v>57</v>
      </c>
      <c r="AH65" s="67" t="s">
        <v>57</v>
      </c>
      <c r="AI65" s="67" t="s">
        <v>57</v>
      </c>
      <c r="AJ65" s="67" t="s">
        <v>57</v>
      </c>
      <c r="AK65" s="67" t="s">
        <v>57</v>
      </c>
      <c r="AL65" s="67" t="s">
        <v>57</v>
      </c>
      <c r="AM65" s="67" t="s">
        <v>57</v>
      </c>
      <c r="AN65" s="67" t="s">
        <v>57</v>
      </c>
      <c r="AO65" s="67" t="s">
        <v>57</v>
      </c>
      <c r="AP65" s="67" t="s">
        <v>57</v>
      </c>
      <c r="AQ65" s="67" t="s">
        <v>57</v>
      </c>
      <c r="AR65" s="67" t="s">
        <v>57</v>
      </c>
      <c r="AS65" s="67" t="s">
        <v>57</v>
      </c>
      <c r="AT65" s="67" t="s">
        <v>57</v>
      </c>
      <c r="AU65" s="67" t="s">
        <v>57</v>
      </c>
      <c r="AV65" s="67" t="s">
        <v>57</v>
      </c>
      <c r="AW65" s="67" t="s">
        <v>57</v>
      </c>
      <c r="AX65" s="67" t="s">
        <v>57</v>
      </c>
    </row>
    <row r="66" spans="1:50" ht="31.5" x14ac:dyDescent="0.25">
      <c r="A66" s="61" t="s">
        <v>109</v>
      </c>
      <c r="B66" s="62" t="s">
        <v>151</v>
      </c>
      <c r="C66" s="67" t="s">
        <v>56</v>
      </c>
      <c r="D66" s="67" t="s">
        <v>57</v>
      </c>
      <c r="E66" s="67">
        <v>0</v>
      </c>
      <c r="F66" s="67">
        <v>0</v>
      </c>
      <c r="G66" s="67">
        <v>0</v>
      </c>
      <c r="H66" s="67">
        <v>0</v>
      </c>
      <c r="I66" s="67" t="s">
        <v>57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 t="s">
        <v>57</v>
      </c>
      <c r="P66" s="67" t="s">
        <v>57</v>
      </c>
      <c r="Q66" s="67" t="s">
        <v>57</v>
      </c>
      <c r="R66" s="67" t="s">
        <v>57</v>
      </c>
      <c r="S66" s="67" t="s">
        <v>57</v>
      </c>
      <c r="T66" s="67" t="s">
        <v>57</v>
      </c>
      <c r="U66" s="67" t="s">
        <v>57</v>
      </c>
      <c r="V66" s="67" t="s">
        <v>57</v>
      </c>
      <c r="W66" s="67" t="s">
        <v>57</v>
      </c>
      <c r="X66" s="67" t="s">
        <v>57</v>
      </c>
      <c r="Y66" s="67" t="s">
        <v>57</v>
      </c>
      <c r="Z66" s="67" t="s">
        <v>57</v>
      </c>
      <c r="AA66" s="67" t="s">
        <v>57</v>
      </c>
      <c r="AB66" s="67" t="s">
        <v>57</v>
      </c>
      <c r="AC66" s="67" t="s">
        <v>57</v>
      </c>
      <c r="AD66" s="67" t="s">
        <v>57</v>
      </c>
      <c r="AE66" s="67" t="s">
        <v>57</v>
      </c>
      <c r="AF66" s="67" t="s">
        <v>57</v>
      </c>
      <c r="AG66" s="67" t="s">
        <v>57</v>
      </c>
      <c r="AH66" s="67" t="s">
        <v>57</v>
      </c>
      <c r="AI66" s="67" t="s">
        <v>57</v>
      </c>
      <c r="AJ66" s="67" t="s">
        <v>57</v>
      </c>
      <c r="AK66" s="67" t="s">
        <v>57</v>
      </c>
      <c r="AL66" s="67" t="s">
        <v>57</v>
      </c>
      <c r="AM66" s="67" t="s">
        <v>57</v>
      </c>
      <c r="AN66" s="67" t="s">
        <v>57</v>
      </c>
      <c r="AO66" s="67" t="s">
        <v>57</v>
      </c>
      <c r="AP66" s="67" t="s">
        <v>57</v>
      </c>
      <c r="AQ66" s="67" t="s">
        <v>57</v>
      </c>
      <c r="AR66" s="67" t="s">
        <v>57</v>
      </c>
      <c r="AS66" s="67" t="s">
        <v>57</v>
      </c>
      <c r="AT66" s="67" t="s">
        <v>57</v>
      </c>
      <c r="AU66" s="67" t="s">
        <v>57</v>
      </c>
      <c r="AV66" s="67" t="s">
        <v>57</v>
      </c>
      <c r="AW66" s="67" t="s">
        <v>57</v>
      </c>
      <c r="AX66" s="67" t="s">
        <v>57</v>
      </c>
    </row>
    <row r="67" spans="1:50" ht="47.25" x14ac:dyDescent="0.25">
      <c r="A67" s="61" t="s">
        <v>110</v>
      </c>
      <c r="B67" s="62" t="s">
        <v>111</v>
      </c>
      <c r="C67" s="67" t="s">
        <v>56</v>
      </c>
      <c r="D67" s="67" t="s">
        <v>57</v>
      </c>
      <c r="E67" s="67">
        <v>0</v>
      </c>
      <c r="F67" s="67">
        <v>0</v>
      </c>
      <c r="G67" s="67">
        <v>0</v>
      </c>
      <c r="H67" s="67">
        <v>0</v>
      </c>
      <c r="I67" s="67" t="s">
        <v>57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 t="s">
        <v>57</v>
      </c>
      <c r="P67" s="67" t="s">
        <v>57</v>
      </c>
      <c r="Q67" s="67" t="s">
        <v>57</v>
      </c>
      <c r="R67" s="67" t="s">
        <v>57</v>
      </c>
      <c r="S67" s="67" t="s">
        <v>57</v>
      </c>
      <c r="T67" s="67" t="s">
        <v>57</v>
      </c>
      <c r="U67" s="67" t="s">
        <v>57</v>
      </c>
      <c r="V67" s="67" t="s">
        <v>57</v>
      </c>
      <c r="W67" s="67" t="s">
        <v>57</v>
      </c>
      <c r="X67" s="67" t="s">
        <v>57</v>
      </c>
      <c r="Y67" s="67" t="s">
        <v>57</v>
      </c>
      <c r="Z67" s="67" t="s">
        <v>57</v>
      </c>
      <c r="AA67" s="67" t="s">
        <v>57</v>
      </c>
      <c r="AB67" s="67" t="s">
        <v>57</v>
      </c>
      <c r="AC67" s="67" t="s">
        <v>57</v>
      </c>
      <c r="AD67" s="67" t="s">
        <v>57</v>
      </c>
      <c r="AE67" s="67" t="s">
        <v>57</v>
      </c>
      <c r="AF67" s="67" t="s">
        <v>57</v>
      </c>
      <c r="AG67" s="67" t="s">
        <v>57</v>
      </c>
      <c r="AH67" s="67" t="s">
        <v>57</v>
      </c>
      <c r="AI67" s="67" t="s">
        <v>57</v>
      </c>
      <c r="AJ67" s="67" t="s">
        <v>57</v>
      </c>
      <c r="AK67" s="67" t="s">
        <v>57</v>
      </c>
      <c r="AL67" s="67" t="s">
        <v>57</v>
      </c>
      <c r="AM67" s="67" t="s">
        <v>57</v>
      </c>
      <c r="AN67" s="67" t="s">
        <v>57</v>
      </c>
      <c r="AO67" s="67" t="s">
        <v>57</v>
      </c>
      <c r="AP67" s="67" t="s">
        <v>57</v>
      </c>
      <c r="AQ67" s="67" t="s">
        <v>57</v>
      </c>
      <c r="AR67" s="67" t="s">
        <v>57</v>
      </c>
      <c r="AS67" s="67" t="s">
        <v>57</v>
      </c>
      <c r="AT67" s="67" t="s">
        <v>57</v>
      </c>
      <c r="AU67" s="67" t="s">
        <v>57</v>
      </c>
      <c r="AV67" s="67" t="s">
        <v>57</v>
      </c>
      <c r="AW67" s="67" t="s">
        <v>57</v>
      </c>
      <c r="AX67" s="67" t="s">
        <v>57</v>
      </c>
    </row>
    <row r="68" spans="1:50" ht="15.75" x14ac:dyDescent="0.25">
      <c r="A68" s="61" t="s">
        <v>112</v>
      </c>
      <c r="B68" s="62" t="s">
        <v>118</v>
      </c>
      <c r="C68" s="67" t="s">
        <v>56</v>
      </c>
      <c r="D68" s="67" t="s">
        <v>57</v>
      </c>
      <c r="E68" s="67">
        <v>0</v>
      </c>
      <c r="F68" s="67">
        <v>0</v>
      </c>
      <c r="G68" s="67">
        <v>0</v>
      </c>
      <c r="H68" s="67">
        <v>0</v>
      </c>
      <c r="I68" s="67" t="s">
        <v>57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 t="s">
        <v>57</v>
      </c>
      <c r="P68" s="67" t="s">
        <v>57</v>
      </c>
      <c r="Q68" s="67" t="s">
        <v>57</v>
      </c>
      <c r="R68" s="67" t="s">
        <v>57</v>
      </c>
      <c r="S68" s="67" t="s">
        <v>57</v>
      </c>
      <c r="T68" s="67" t="s">
        <v>57</v>
      </c>
      <c r="U68" s="67" t="s">
        <v>57</v>
      </c>
      <c r="V68" s="67" t="s">
        <v>57</v>
      </c>
      <c r="W68" s="67" t="s">
        <v>57</v>
      </c>
      <c r="X68" s="67" t="s">
        <v>57</v>
      </c>
      <c r="Y68" s="67" t="s">
        <v>57</v>
      </c>
      <c r="Z68" s="67" t="s">
        <v>57</v>
      </c>
      <c r="AA68" s="67" t="s">
        <v>57</v>
      </c>
      <c r="AB68" s="67" t="s">
        <v>57</v>
      </c>
      <c r="AC68" s="67" t="s">
        <v>57</v>
      </c>
      <c r="AD68" s="67" t="s">
        <v>57</v>
      </c>
      <c r="AE68" s="67" t="s">
        <v>57</v>
      </c>
      <c r="AF68" s="67" t="s">
        <v>57</v>
      </c>
      <c r="AG68" s="67" t="s">
        <v>57</v>
      </c>
      <c r="AH68" s="67" t="s">
        <v>57</v>
      </c>
      <c r="AI68" s="67" t="s">
        <v>57</v>
      </c>
      <c r="AJ68" s="67" t="s">
        <v>57</v>
      </c>
      <c r="AK68" s="67" t="s">
        <v>57</v>
      </c>
      <c r="AL68" s="67" t="s">
        <v>57</v>
      </c>
      <c r="AM68" s="67" t="s">
        <v>57</v>
      </c>
      <c r="AN68" s="67" t="s">
        <v>57</v>
      </c>
      <c r="AO68" s="67" t="s">
        <v>57</v>
      </c>
      <c r="AP68" s="67" t="s">
        <v>57</v>
      </c>
      <c r="AQ68" s="67" t="s">
        <v>57</v>
      </c>
      <c r="AR68" s="67" t="s">
        <v>57</v>
      </c>
      <c r="AS68" s="67" t="s">
        <v>57</v>
      </c>
      <c r="AT68" s="67" t="s">
        <v>57</v>
      </c>
      <c r="AU68" s="67" t="s">
        <v>57</v>
      </c>
      <c r="AV68" s="67" t="s">
        <v>57</v>
      </c>
      <c r="AW68" s="67" t="s">
        <v>57</v>
      </c>
      <c r="AX68" s="67" t="s">
        <v>57</v>
      </c>
    </row>
    <row r="69" spans="1:50" ht="47.25" x14ac:dyDescent="0.25">
      <c r="A69" s="65" t="s">
        <v>113</v>
      </c>
      <c r="B69" s="62" t="s">
        <v>114</v>
      </c>
      <c r="C69" s="67" t="s">
        <v>56</v>
      </c>
      <c r="D69" s="67" t="s">
        <v>57</v>
      </c>
      <c r="E69" s="67">
        <v>0</v>
      </c>
      <c r="F69" s="67">
        <v>0</v>
      </c>
      <c r="G69" s="67">
        <v>0</v>
      </c>
      <c r="H69" s="67">
        <v>0</v>
      </c>
      <c r="I69" s="67" t="s">
        <v>57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 t="s">
        <v>57</v>
      </c>
      <c r="P69" s="67" t="s">
        <v>57</v>
      </c>
      <c r="Q69" s="67" t="s">
        <v>57</v>
      </c>
      <c r="R69" s="67" t="s">
        <v>57</v>
      </c>
      <c r="S69" s="67" t="s">
        <v>57</v>
      </c>
      <c r="T69" s="67" t="s">
        <v>57</v>
      </c>
      <c r="U69" s="67" t="s">
        <v>57</v>
      </c>
      <c r="V69" s="67" t="s">
        <v>57</v>
      </c>
      <c r="W69" s="67" t="s">
        <v>57</v>
      </c>
      <c r="X69" s="67" t="s">
        <v>57</v>
      </c>
      <c r="Y69" s="67" t="s">
        <v>57</v>
      </c>
      <c r="Z69" s="67" t="s">
        <v>57</v>
      </c>
      <c r="AA69" s="67" t="s">
        <v>57</v>
      </c>
      <c r="AB69" s="67" t="s">
        <v>57</v>
      </c>
      <c r="AC69" s="67" t="s">
        <v>57</v>
      </c>
      <c r="AD69" s="67" t="s">
        <v>57</v>
      </c>
      <c r="AE69" s="67" t="s">
        <v>57</v>
      </c>
      <c r="AF69" s="67" t="s">
        <v>57</v>
      </c>
      <c r="AG69" s="67" t="s">
        <v>57</v>
      </c>
      <c r="AH69" s="67" t="s">
        <v>57</v>
      </c>
      <c r="AI69" s="67" t="s">
        <v>57</v>
      </c>
      <c r="AJ69" s="67" t="s">
        <v>57</v>
      </c>
      <c r="AK69" s="67" t="s">
        <v>57</v>
      </c>
      <c r="AL69" s="67" t="s">
        <v>57</v>
      </c>
      <c r="AM69" s="67" t="s">
        <v>57</v>
      </c>
      <c r="AN69" s="67" t="s">
        <v>57</v>
      </c>
      <c r="AO69" s="67" t="s">
        <v>57</v>
      </c>
      <c r="AP69" s="67" t="s">
        <v>57</v>
      </c>
      <c r="AQ69" s="67" t="s">
        <v>57</v>
      </c>
      <c r="AR69" s="67" t="s">
        <v>57</v>
      </c>
      <c r="AS69" s="67" t="s">
        <v>57</v>
      </c>
      <c r="AT69" s="67" t="s">
        <v>57</v>
      </c>
      <c r="AU69" s="67" t="s">
        <v>57</v>
      </c>
      <c r="AV69" s="67" t="s">
        <v>57</v>
      </c>
      <c r="AW69" s="67" t="s">
        <v>57</v>
      </c>
      <c r="AX69" s="67" t="s">
        <v>57</v>
      </c>
    </row>
    <row r="70" spans="1:50" ht="47.25" x14ac:dyDescent="0.25">
      <c r="A70" s="65" t="s">
        <v>115</v>
      </c>
      <c r="B70" s="62" t="s">
        <v>116</v>
      </c>
      <c r="C70" s="67" t="s">
        <v>56</v>
      </c>
      <c r="D70" s="67" t="s">
        <v>57</v>
      </c>
      <c r="E70" s="67">
        <v>0</v>
      </c>
      <c r="F70" s="67">
        <v>0</v>
      </c>
      <c r="G70" s="67">
        <v>0</v>
      </c>
      <c r="H70" s="67">
        <v>0</v>
      </c>
      <c r="I70" s="67" t="s">
        <v>57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 t="s">
        <v>57</v>
      </c>
      <c r="P70" s="67" t="s">
        <v>57</v>
      </c>
      <c r="Q70" s="67" t="s">
        <v>57</v>
      </c>
      <c r="R70" s="67" t="s">
        <v>57</v>
      </c>
      <c r="S70" s="67" t="s">
        <v>57</v>
      </c>
      <c r="T70" s="67" t="s">
        <v>57</v>
      </c>
      <c r="U70" s="67" t="s">
        <v>57</v>
      </c>
      <c r="V70" s="67" t="s">
        <v>57</v>
      </c>
      <c r="W70" s="67" t="s">
        <v>57</v>
      </c>
      <c r="X70" s="67" t="s">
        <v>57</v>
      </c>
      <c r="Y70" s="67" t="s">
        <v>57</v>
      </c>
      <c r="Z70" s="67" t="s">
        <v>57</v>
      </c>
      <c r="AA70" s="67" t="s">
        <v>57</v>
      </c>
      <c r="AB70" s="67" t="s">
        <v>57</v>
      </c>
      <c r="AC70" s="67" t="s">
        <v>57</v>
      </c>
      <c r="AD70" s="67" t="s">
        <v>57</v>
      </c>
      <c r="AE70" s="67" t="s">
        <v>57</v>
      </c>
      <c r="AF70" s="67" t="s">
        <v>57</v>
      </c>
      <c r="AG70" s="67" t="s">
        <v>57</v>
      </c>
      <c r="AH70" s="67" t="s">
        <v>57</v>
      </c>
      <c r="AI70" s="67" t="s">
        <v>57</v>
      </c>
      <c r="AJ70" s="67" t="s">
        <v>57</v>
      </c>
      <c r="AK70" s="67" t="s">
        <v>57</v>
      </c>
      <c r="AL70" s="67" t="s">
        <v>57</v>
      </c>
      <c r="AM70" s="67" t="s">
        <v>57</v>
      </c>
      <c r="AN70" s="67" t="s">
        <v>57</v>
      </c>
      <c r="AO70" s="67" t="s">
        <v>57</v>
      </c>
      <c r="AP70" s="67" t="s">
        <v>57</v>
      </c>
      <c r="AQ70" s="67" t="s">
        <v>57</v>
      </c>
      <c r="AR70" s="67" t="s">
        <v>57</v>
      </c>
      <c r="AS70" s="67" t="s">
        <v>57</v>
      </c>
      <c r="AT70" s="67" t="s">
        <v>57</v>
      </c>
      <c r="AU70" s="67" t="s">
        <v>57</v>
      </c>
      <c r="AV70" s="67" t="s">
        <v>57</v>
      </c>
      <c r="AW70" s="67" t="s">
        <v>57</v>
      </c>
      <c r="AX70" s="67" t="s">
        <v>57</v>
      </c>
    </row>
    <row r="71" spans="1:50" ht="15.75" x14ac:dyDescent="0.25">
      <c r="A71" s="65" t="s">
        <v>117</v>
      </c>
      <c r="B71" s="62" t="s">
        <v>118</v>
      </c>
      <c r="C71" s="67" t="s">
        <v>56</v>
      </c>
      <c r="D71" s="67" t="s">
        <v>57</v>
      </c>
      <c r="E71" s="67">
        <v>0</v>
      </c>
      <c r="F71" s="67">
        <v>0</v>
      </c>
      <c r="G71" s="67">
        <v>0</v>
      </c>
      <c r="H71" s="67">
        <v>0</v>
      </c>
      <c r="I71" s="67" t="s">
        <v>57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 t="s">
        <v>57</v>
      </c>
      <c r="P71" s="67" t="s">
        <v>57</v>
      </c>
      <c r="Q71" s="67" t="s">
        <v>57</v>
      </c>
      <c r="R71" s="67" t="s">
        <v>57</v>
      </c>
      <c r="S71" s="67" t="s">
        <v>57</v>
      </c>
      <c r="T71" s="67" t="s">
        <v>57</v>
      </c>
      <c r="U71" s="67" t="s">
        <v>57</v>
      </c>
      <c r="V71" s="67" t="s">
        <v>57</v>
      </c>
      <c r="W71" s="67" t="s">
        <v>57</v>
      </c>
      <c r="X71" s="67" t="s">
        <v>57</v>
      </c>
      <c r="Y71" s="67" t="s">
        <v>57</v>
      </c>
      <c r="Z71" s="67" t="s">
        <v>57</v>
      </c>
      <c r="AA71" s="67" t="s">
        <v>57</v>
      </c>
      <c r="AB71" s="67" t="s">
        <v>57</v>
      </c>
      <c r="AC71" s="67" t="s">
        <v>57</v>
      </c>
      <c r="AD71" s="67" t="s">
        <v>57</v>
      </c>
      <c r="AE71" s="67" t="s">
        <v>57</v>
      </c>
      <c r="AF71" s="67" t="s">
        <v>57</v>
      </c>
      <c r="AG71" s="67" t="s">
        <v>57</v>
      </c>
      <c r="AH71" s="67" t="s">
        <v>57</v>
      </c>
      <c r="AI71" s="67" t="s">
        <v>57</v>
      </c>
      <c r="AJ71" s="67" t="s">
        <v>57</v>
      </c>
      <c r="AK71" s="67" t="s">
        <v>57</v>
      </c>
      <c r="AL71" s="67" t="s">
        <v>57</v>
      </c>
      <c r="AM71" s="67" t="s">
        <v>57</v>
      </c>
      <c r="AN71" s="67" t="s">
        <v>57</v>
      </c>
      <c r="AO71" s="67" t="s">
        <v>57</v>
      </c>
      <c r="AP71" s="67" t="s">
        <v>57</v>
      </c>
      <c r="AQ71" s="67" t="s">
        <v>57</v>
      </c>
      <c r="AR71" s="67" t="s">
        <v>57</v>
      </c>
      <c r="AS71" s="67" t="s">
        <v>57</v>
      </c>
      <c r="AT71" s="67" t="s">
        <v>57</v>
      </c>
      <c r="AU71" s="67" t="s">
        <v>57</v>
      </c>
      <c r="AV71" s="67" t="s">
        <v>57</v>
      </c>
      <c r="AW71" s="67" t="s">
        <v>57</v>
      </c>
      <c r="AX71" s="67" t="s">
        <v>57</v>
      </c>
    </row>
    <row r="72" spans="1:50" ht="47.25" x14ac:dyDescent="0.25">
      <c r="A72" s="65" t="s">
        <v>119</v>
      </c>
      <c r="B72" s="62" t="s">
        <v>114</v>
      </c>
      <c r="C72" s="67" t="s">
        <v>56</v>
      </c>
      <c r="D72" s="67" t="s">
        <v>57</v>
      </c>
      <c r="E72" s="67">
        <v>0</v>
      </c>
      <c r="F72" s="67">
        <v>0</v>
      </c>
      <c r="G72" s="67">
        <v>0</v>
      </c>
      <c r="H72" s="67">
        <v>0</v>
      </c>
      <c r="I72" s="67" t="s">
        <v>57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 t="s">
        <v>57</v>
      </c>
      <c r="P72" s="67" t="s">
        <v>57</v>
      </c>
      <c r="Q72" s="67" t="s">
        <v>57</v>
      </c>
      <c r="R72" s="67" t="s">
        <v>57</v>
      </c>
      <c r="S72" s="67" t="s">
        <v>57</v>
      </c>
      <c r="T72" s="67" t="s">
        <v>57</v>
      </c>
      <c r="U72" s="67" t="s">
        <v>57</v>
      </c>
      <c r="V72" s="67" t="s">
        <v>57</v>
      </c>
      <c r="W72" s="67" t="s">
        <v>57</v>
      </c>
      <c r="X72" s="67" t="s">
        <v>57</v>
      </c>
      <c r="Y72" s="67" t="s">
        <v>57</v>
      </c>
      <c r="Z72" s="67" t="s">
        <v>57</v>
      </c>
      <c r="AA72" s="67" t="s">
        <v>57</v>
      </c>
      <c r="AB72" s="67" t="s">
        <v>57</v>
      </c>
      <c r="AC72" s="67" t="s">
        <v>57</v>
      </c>
      <c r="AD72" s="67" t="s">
        <v>57</v>
      </c>
      <c r="AE72" s="67" t="s">
        <v>57</v>
      </c>
      <c r="AF72" s="67" t="s">
        <v>57</v>
      </c>
      <c r="AG72" s="67" t="s">
        <v>57</v>
      </c>
      <c r="AH72" s="67" t="s">
        <v>57</v>
      </c>
      <c r="AI72" s="67" t="s">
        <v>57</v>
      </c>
      <c r="AJ72" s="67" t="s">
        <v>57</v>
      </c>
      <c r="AK72" s="67" t="s">
        <v>57</v>
      </c>
      <c r="AL72" s="67" t="s">
        <v>57</v>
      </c>
      <c r="AM72" s="67" t="s">
        <v>57</v>
      </c>
      <c r="AN72" s="67" t="s">
        <v>57</v>
      </c>
      <c r="AO72" s="67" t="s">
        <v>57</v>
      </c>
      <c r="AP72" s="67" t="s">
        <v>57</v>
      </c>
      <c r="AQ72" s="67" t="s">
        <v>57</v>
      </c>
      <c r="AR72" s="67" t="s">
        <v>57</v>
      </c>
      <c r="AS72" s="67" t="s">
        <v>57</v>
      </c>
      <c r="AT72" s="67" t="s">
        <v>57</v>
      </c>
      <c r="AU72" s="67" t="s">
        <v>57</v>
      </c>
      <c r="AV72" s="67" t="s">
        <v>57</v>
      </c>
      <c r="AW72" s="67" t="s">
        <v>57</v>
      </c>
      <c r="AX72" s="67" t="s">
        <v>57</v>
      </c>
    </row>
    <row r="73" spans="1:50" ht="47.25" x14ac:dyDescent="0.25">
      <c r="A73" s="65" t="s">
        <v>120</v>
      </c>
      <c r="B73" s="62" t="s">
        <v>116</v>
      </c>
      <c r="C73" s="67" t="s">
        <v>56</v>
      </c>
      <c r="D73" s="67" t="s">
        <v>57</v>
      </c>
      <c r="E73" s="67">
        <v>0</v>
      </c>
      <c r="F73" s="67">
        <v>0</v>
      </c>
      <c r="G73" s="67">
        <v>0</v>
      </c>
      <c r="H73" s="67">
        <v>0</v>
      </c>
      <c r="I73" s="67" t="s">
        <v>57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 t="s">
        <v>57</v>
      </c>
      <c r="P73" s="67" t="s">
        <v>57</v>
      </c>
      <c r="Q73" s="67" t="s">
        <v>57</v>
      </c>
      <c r="R73" s="67" t="s">
        <v>57</v>
      </c>
      <c r="S73" s="67" t="s">
        <v>57</v>
      </c>
      <c r="T73" s="67" t="s">
        <v>57</v>
      </c>
      <c r="U73" s="67" t="s">
        <v>57</v>
      </c>
      <c r="V73" s="67" t="s">
        <v>57</v>
      </c>
      <c r="W73" s="67" t="s">
        <v>57</v>
      </c>
      <c r="X73" s="67" t="s">
        <v>57</v>
      </c>
      <c r="Y73" s="67" t="s">
        <v>57</v>
      </c>
      <c r="Z73" s="67" t="s">
        <v>57</v>
      </c>
      <c r="AA73" s="67" t="s">
        <v>57</v>
      </c>
      <c r="AB73" s="67" t="s">
        <v>57</v>
      </c>
      <c r="AC73" s="67" t="s">
        <v>57</v>
      </c>
      <c r="AD73" s="67" t="s">
        <v>57</v>
      </c>
      <c r="AE73" s="67" t="s">
        <v>57</v>
      </c>
      <c r="AF73" s="67" t="s">
        <v>57</v>
      </c>
      <c r="AG73" s="67" t="s">
        <v>57</v>
      </c>
      <c r="AH73" s="67" t="s">
        <v>57</v>
      </c>
      <c r="AI73" s="67" t="s">
        <v>57</v>
      </c>
      <c r="AJ73" s="67" t="s">
        <v>57</v>
      </c>
      <c r="AK73" s="67" t="s">
        <v>57</v>
      </c>
      <c r="AL73" s="67" t="s">
        <v>57</v>
      </c>
      <c r="AM73" s="67" t="s">
        <v>57</v>
      </c>
      <c r="AN73" s="67" t="s">
        <v>57</v>
      </c>
      <c r="AO73" s="67" t="s">
        <v>57</v>
      </c>
      <c r="AP73" s="67" t="s">
        <v>57</v>
      </c>
      <c r="AQ73" s="67" t="s">
        <v>57</v>
      </c>
      <c r="AR73" s="67" t="s">
        <v>57</v>
      </c>
      <c r="AS73" s="67" t="s">
        <v>57</v>
      </c>
      <c r="AT73" s="67" t="s">
        <v>57</v>
      </c>
      <c r="AU73" s="67" t="s">
        <v>57</v>
      </c>
      <c r="AV73" s="67" t="s">
        <v>57</v>
      </c>
      <c r="AW73" s="67" t="s">
        <v>57</v>
      </c>
      <c r="AX73" s="67" t="s">
        <v>57</v>
      </c>
    </row>
    <row r="74" spans="1:50" ht="15.75" x14ac:dyDescent="0.25">
      <c r="A74" s="61" t="s">
        <v>121</v>
      </c>
      <c r="B74" s="62" t="s">
        <v>122</v>
      </c>
      <c r="C74" s="67" t="s">
        <v>56</v>
      </c>
      <c r="D74" s="67" t="s">
        <v>57</v>
      </c>
      <c r="E74" s="67">
        <f>E78</f>
        <v>0</v>
      </c>
      <c r="F74" s="67">
        <f t="shared" ref="F74:L74" si="9">F78</f>
        <v>0</v>
      </c>
      <c r="G74" s="67">
        <f t="shared" si="9"/>
        <v>0</v>
      </c>
      <c r="H74" s="67">
        <f t="shared" si="9"/>
        <v>13.36</v>
      </c>
      <c r="I74" s="67" t="s">
        <v>57</v>
      </c>
      <c r="J74" s="67">
        <f t="shared" si="9"/>
        <v>59.533999999999999</v>
      </c>
      <c r="K74" s="67">
        <f t="shared" si="9"/>
        <v>0</v>
      </c>
      <c r="L74" s="67">
        <f t="shared" si="9"/>
        <v>0</v>
      </c>
      <c r="M74" s="67">
        <f t="shared" ref="M74:N74" si="10">M78</f>
        <v>0</v>
      </c>
      <c r="N74" s="67">
        <f t="shared" si="10"/>
        <v>0</v>
      </c>
      <c r="O74" s="67" t="s">
        <v>57</v>
      </c>
      <c r="P74" s="67" t="s">
        <v>57</v>
      </c>
      <c r="Q74" s="67" t="s">
        <v>57</v>
      </c>
      <c r="R74" s="67" t="s">
        <v>57</v>
      </c>
      <c r="S74" s="67" t="s">
        <v>57</v>
      </c>
      <c r="T74" s="67" t="s">
        <v>57</v>
      </c>
      <c r="U74" s="67" t="s">
        <v>57</v>
      </c>
      <c r="V74" s="67" t="s">
        <v>57</v>
      </c>
      <c r="W74" s="67" t="s">
        <v>57</v>
      </c>
      <c r="X74" s="67" t="s">
        <v>57</v>
      </c>
      <c r="Y74" s="67" t="s">
        <v>57</v>
      </c>
      <c r="Z74" s="67" t="s">
        <v>57</v>
      </c>
      <c r="AA74" s="67" t="s">
        <v>57</v>
      </c>
      <c r="AB74" s="67" t="s">
        <v>57</v>
      </c>
      <c r="AC74" s="67" t="s">
        <v>57</v>
      </c>
      <c r="AD74" s="67" t="s">
        <v>57</v>
      </c>
      <c r="AE74" s="67" t="s">
        <v>57</v>
      </c>
      <c r="AF74" s="67" t="s">
        <v>57</v>
      </c>
      <c r="AG74" s="67" t="s">
        <v>57</v>
      </c>
      <c r="AH74" s="67" t="s">
        <v>57</v>
      </c>
      <c r="AI74" s="67" t="s">
        <v>57</v>
      </c>
      <c r="AJ74" s="67" t="s">
        <v>57</v>
      </c>
      <c r="AK74" s="67" t="s">
        <v>57</v>
      </c>
      <c r="AL74" s="67" t="s">
        <v>57</v>
      </c>
      <c r="AM74" s="67" t="s">
        <v>57</v>
      </c>
      <c r="AN74" s="67" t="s">
        <v>57</v>
      </c>
      <c r="AO74" s="67" t="s">
        <v>57</v>
      </c>
      <c r="AP74" s="67" t="s">
        <v>57</v>
      </c>
      <c r="AQ74" s="67" t="s">
        <v>57</v>
      </c>
      <c r="AR74" s="67" t="s">
        <v>57</v>
      </c>
      <c r="AS74" s="67" t="s">
        <v>57</v>
      </c>
      <c r="AT74" s="67" t="s">
        <v>57</v>
      </c>
      <c r="AU74" s="67" t="s">
        <v>57</v>
      </c>
      <c r="AV74" s="67" t="s">
        <v>57</v>
      </c>
      <c r="AW74" s="67" t="s">
        <v>57</v>
      </c>
      <c r="AX74" s="67" t="s">
        <v>57</v>
      </c>
    </row>
    <row r="75" spans="1:50" ht="31.5" x14ac:dyDescent="0.25">
      <c r="A75" s="61" t="s">
        <v>123</v>
      </c>
      <c r="B75" s="62" t="s">
        <v>124</v>
      </c>
      <c r="C75" s="67" t="s">
        <v>56</v>
      </c>
      <c r="D75" s="67" t="s">
        <v>57</v>
      </c>
      <c r="E75" s="67">
        <v>0</v>
      </c>
      <c r="F75" s="67">
        <v>0</v>
      </c>
      <c r="G75" s="67">
        <v>0</v>
      </c>
      <c r="H75" s="67">
        <v>0</v>
      </c>
      <c r="I75" s="67" t="s">
        <v>57</v>
      </c>
      <c r="J75" s="67">
        <v>0</v>
      </c>
      <c r="K75" s="67">
        <v>0</v>
      </c>
      <c r="L75" s="67">
        <v>0</v>
      </c>
      <c r="M75" s="67">
        <v>0</v>
      </c>
      <c r="N75" s="67">
        <v>0</v>
      </c>
      <c r="O75" s="67" t="s">
        <v>57</v>
      </c>
      <c r="P75" s="67" t="s">
        <v>57</v>
      </c>
      <c r="Q75" s="67" t="s">
        <v>57</v>
      </c>
      <c r="R75" s="67" t="s">
        <v>57</v>
      </c>
      <c r="S75" s="67" t="s">
        <v>57</v>
      </c>
      <c r="T75" s="67" t="s">
        <v>57</v>
      </c>
      <c r="U75" s="67" t="s">
        <v>57</v>
      </c>
      <c r="V75" s="67" t="s">
        <v>57</v>
      </c>
      <c r="W75" s="67" t="s">
        <v>57</v>
      </c>
      <c r="X75" s="67" t="s">
        <v>57</v>
      </c>
      <c r="Y75" s="67" t="s">
        <v>57</v>
      </c>
      <c r="Z75" s="67" t="s">
        <v>57</v>
      </c>
      <c r="AA75" s="67" t="s">
        <v>57</v>
      </c>
      <c r="AB75" s="67" t="s">
        <v>57</v>
      </c>
      <c r="AC75" s="67" t="s">
        <v>57</v>
      </c>
      <c r="AD75" s="67" t="s">
        <v>57</v>
      </c>
      <c r="AE75" s="67" t="s">
        <v>57</v>
      </c>
      <c r="AF75" s="67" t="s">
        <v>57</v>
      </c>
      <c r="AG75" s="67" t="s">
        <v>57</v>
      </c>
      <c r="AH75" s="67" t="s">
        <v>57</v>
      </c>
      <c r="AI75" s="67" t="s">
        <v>57</v>
      </c>
      <c r="AJ75" s="67" t="s">
        <v>57</v>
      </c>
      <c r="AK75" s="67" t="s">
        <v>57</v>
      </c>
      <c r="AL75" s="67" t="s">
        <v>57</v>
      </c>
      <c r="AM75" s="67" t="s">
        <v>57</v>
      </c>
      <c r="AN75" s="67" t="s">
        <v>57</v>
      </c>
      <c r="AO75" s="67" t="s">
        <v>57</v>
      </c>
      <c r="AP75" s="67" t="s">
        <v>57</v>
      </c>
      <c r="AQ75" s="67" t="s">
        <v>57</v>
      </c>
      <c r="AR75" s="67" t="s">
        <v>57</v>
      </c>
      <c r="AS75" s="67" t="s">
        <v>57</v>
      </c>
      <c r="AT75" s="67" t="s">
        <v>57</v>
      </c>
      <c r="AU75" s="67" t="s">
        <v>57</v>
      </c>
      <c r="AV75" s="67" t="s">
        <v>57</v>
      </c>
      <c r="AW75" s="67" t="s">
        <v>57</v>
      </c>
      <c r="AX75" s="67" t="s">
        <v>57</v>
      </c>
    </row>
    <row r="76" spans="1:50" ht="15.75" x14ac:dyDescent="0.25">
      <c r="A76" s="61" t="s">
        <v>125</v>
      </c>
      <c r="B76" s="62" t="s">
        <v>126</v>
      </c>
      <c r="C76" s="67" t="s">
        <v>56</v>
      </c>
      <c r="D76" s="67" t="s">
        <v>57</v>
      </c>
      <c r="E76" s="67">
        <v>0</v>
      </c>
      <c r="F76" s="67">
        <v>0</v>
      </c>
      <c r="G76" s="67">
        <v>0</v>
      </c>
      <c r="H76" s="67">
        <v>0</v>
      </c>
      <c r="I76" s="67" t="s">
        <v>57</v>
      </c>
      <c r="J76" s="67">
        <v>0</v>
      </c>
      <c r="K76" s="67">
        <v>0</v>
      </c>
      <c r="L76" s="67">
        <v>0</v>
      </c>
      <c r="M76" s="67">
        <v>0</v>
      </c>
      <c r="N76" s="67">
        <v>0</v>
      </c>
      <c r="O76" s="67" t="s">
        <v>57</v>
      </c>
      <c r="P76" s="67" t="s">
        <v>57</v>
      </c>
      <c r="Q76" s="67" t="s">
        <v>57</v>
      </c>
      <c r="R76" s="67" t="s">
        <v>57</v>
      </c>
      <c r="S76" s="67" t="s">
        <v>57</v>
      </c>
      <c r="T76" s="67" t="s">
        <v>57</v>
      </c>
      <c r="U76" s="67" t="s">
        <v>57</v>
      </c>
      <c r="V76" s="67" t="s">
        <v>57</v>
      </c>
      <c r="W76" s="67" t="s">
        <v>57</v>
      </c>
      <c r="X76" s="67" t="s">
        <v>57</v>
      </c>
      <c r="Y76" s="67" t="s">
        <v>57</v>
      </c>
      <c r="Z76" s="67" t="s">
        <v>57</v>
      </c>
      <c r="AA76" s="67" t="s">
        <v>57</v>
      </c>
      <c r="AB76" s="67" t="s">
        <v>57</v>
      </c>
      <c r="AC76" s="67" t="s">
        <v>57</v>
      </c>
      <c r="AD76" s="67" t="s">
        <v>57</v>
      </c>
      <c r="AE76" s="67" t="s">
        <v>57</v>
      </c>
      <c r="AF76" s="67" t="s">
        <v>57</v>
      </c>
      <c r="AG76" s="67" t="s">
        <v>57</v>
      </c>
      <c r="AH76" s="67" t="s">
        <v>57</v>
      </c>
      <c r="AI76" s="67" t="s">
        <v>57</v>
      </c>
      <c r="AJ76" s="67" t="s">
        <v>57</v>
      </c>
      <c r="AK76" s="67" t="s">
        <v>57</v>
      </c>
      <c r="AL76" s="67" t="s">
        <v>57</v>
      </c>
      <c r="AM76" s="67" t="s">
        <v>57</v>
      </c>
      <c r="AN76" s="67" t="s">
        <v>57</v>
      </c>
      <c r="AO76" s="67" t="s">
        <v>57</v>
      </c>
      <c r="AP76" s="67" t="s">
        <v>57</v>
      </c>
      <c r="AQ76" s="67" t="s">
        <v>57</v>
      </c>
      <c r="AR76" s="67" t="s">
        <v>57</v>
      </c>
      <c r="AS76" s="67" t="s">
        <v>57</v>
      </c>
      <c r="AT76" s="67" t="s">
        <v>57</v>
      </c>
      <c r="AU76" s="67" t="s">
        <v>57</v>
      </c>
      <c r="AV76" s="67" t="s">
        <v>57</v>
      </c>
      <c r="AW76" s="67" t="s">
        <v>57</v>
      </c>
      <c r="AX76" s="67" t="s">
        <v>57</v>
      </c>
    </row>
    <row r="77" spans="1:50" ht="15.75" x14ac:dyDescent="0.25">
      <c r="A77" s="61" t="s">
        <v>127</v>
      </c>
      <c r="B77" s="62" t="s">
        <v>128</v>
      </c>
      <c r="C77" s="67" t="s">
        <v>56</v>
      </c>
      <c r="D77" s="67" t="s">
        <v>57</v>
      </c>
      <c r="E77" s="67">
        <v>0</v>
      </c>
      <c r="F77" s="67">
        <v>0</v>
      </c>
      <c r="G77" s="67">
        <v>0</v>
      </c>
      <c r="H77" s="67">
        <v>0</v>
      </c>
      <c r="I77" s="67" t="s">
        <v>57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 t="s">
        <v>57</v>
      </c>
      <c r="P77" s="67" t="s">
        <v>57</v>
      </c>
      <c r="Q77" s="67" t="s">
        <v>57</v>
      </c>
      <c r="R77" s="67" t="s">
        <v>57</v>
      </c>
      <c r="S77" s="67" t="s">
        <v>57</v>
      </c>
      <c r="T77" s="67" t="s">
        <v>57</v>
      </c>
      <c r="U77" s="67" t="s">
        <v>57</v>
      </c>
      <c r="V77" s="67" t="s">
        <v>57</v>
      </c>
      <c r="W77" s="67" t="s">
        <v>57</v>
      </c>
      <c r="X77" s="67" t="s">
        <v>57</v>
      </c>
      <c r="Y77" s="67" t="s">
        <v>57</v>
      </c>
      <c r="Z77" s="67" t="s">
        <v>57</v>
      </c>
      <c r="AA77" s="67" t="s">
        <v>57</v>
      </c>
      <c r="AB77" s="67" t="s">
        <v>57</v>
      </c>
      <c r="AC77" s="67" t="s">
        <v>57</v>
      </c>
      <c r="AD77" s="67" t="s">
        <v>57</v>
      </c>
      <c r="AE77" s="67" t="s">
        <v>57</v>
      </c>
      <c r="AF77" s="67" t="s">
        <v>57</v>
      </c>
      <c r="AG77" s="67" t="s">
        <v>57</v>
      </c>
      <c r="AH77" s="67" t="s">
        <v>57</v>
      </c>
      <c r="AI77" s="67" t="s">
        <v>57</v>
      </c>
      <c r="AJ77" s="67" t="s">
        <v>57</v>
      </c>
      <c r="AK77" s="67" t="s">
        <v>57</v>
      </c>
      <c r="AL77" s="67" t="s">
        <v>57</v>
      </c>
      <c r="AM77" s="67" t="s">
        <v>57</v>
      </c>
      <c r="AN77" s="67" t="s">
        <v>57</v>
      </c>
      <c r="AO77" s="67" t="s">
        <v>57</v>
      </c>
      <c r="AP77" s="67" t="s">
        <v>57</v>
      </c>
      <c r="AQ77" s="67" t="s">
        <v>57</v>
      </c>
      <c r="AR77" s="67" t="s">
        <v>57</v>
      </c>
      <c r="AS77" s="67" t="s">
        <v>57</v>
      </c>
      <c r="AT77" s="67" t="s">
        <v>57</v>
      </c>
      <c r="AU77" s="67" t="s">
        <v>57</v>
      </c>
      <c r="AV77" s="67" t="s">
        <v>57</v>
      </c>
      <c r="AW77" s="67" t="s">
        <v>57</v>
      </c>
      <c r="AX77" s="67" t="s">
        <v>57</v>
      </c>
    </row>
    <row r="78" spans="1:50" ht="15.75" x14ac:dyDescent="0.25">
      <c r="A78" s="61" t="s">
        <v>129</v>
      </c>
      <c r="B78" s="62" t="s">
        <v>130</v>
      </c>
      <c r="C78" s="67" t="s">
        <v>56</v>
      </c>
      <c r="D78" s="67" t="s">
        <v>57</v>
      </c>
      <c r="E78" s="67">
        <f>E79</f>
        <v>0</v>
      </c>
      <c r="F78" s="67">
        <f t="shared" ref="F78:N78" si="11">F79</f>
        <v>0</v>
      </c>
      <c r="G78" s="67">
        <f t="shared" si="11"/>
        <v>0</v>
      </c>
      <c r="H78" s="67">
        <f t="shared" si="11"/>
        <v>13.36</v>
      </c>
      <c r="I78" s="67" t="s">
        <v>57</v>
      </c>
      <c r="J78" s="67">
        <f t="shared" si="11"/>
        <v>59.533999999999999</v>
      </c>
      <c r="K78" s="67">
        <f t="shared" si="11"/>
        <v>0</v>
      </c>
      <c r="L78" s="67">
        <f t="shared" si="11"/>
        <v>0</v>
      </c>
      <c r="M78" s="67">
        <f t="shared" si="11"/>
        <v>0</v>
      </c>
      <c r="N78" s="67">
        <f t="shared" si="11"/>
        <v>0</v>
      </c>
      <c r="O78" s="67" t="s">
        <v>57</v>
      </c>
      <c r="P78" s="67" t="s">
        <v>57</v>
      </c>
      <c r="Q78" s="67" t="s">
        <v>57</v>
      </c>
      <c r="R78" s="67" t="s">
        <v>57</v>
      </c>
      <c r="S78" s="67" t="s">
        <v>57</v>
      </c>
      <c r="T78" s="67" t="s">
        <v>57</v>
      </c>
      <c r="U78" s="67" t="s">
        <v>57</v>
      </c>
      <c r="V78" s="67" t="s">
        <v>57</v>
      </c>
      <c r="W78" s="67" t="s">
        <v>57</v>
      </c>
      <c r="X78" s="67" t="s">
        <v>57</v>
      </c>
      <c r="Y78" s="67" t="s">
        <v>57</v>
      </c>
      <c r="Z78" s="67" t="s">
        <v>57</v>
      </c>
      <c r="AA78" s="67" t="s">
        <v>57</v>
      </c>
      <c r="AB78" s="67" t="s">
        <v>57</v>
      </c>
      <c r="AC78" s="67" t="s">
        <v>57</v>
      </c>
      <c r="AD78" s="67" t="s">
        <v>57</v>
      </c>
      <c r="AE78" s="67" t="s">
        <v>57</v>
      </c>
      <c r="AF78" s="67" t="s">
        <v>57</v>
      </c>
      <c r="AG78" s="67" t="s">
        <v>57</v>
      </c>
      <c r="AH78" s="67" t="s">
        <v>57</v>
      </c>
      <c r="AI78" s="67" t="s">
        <v>57</v>
      </c>
      <c r="AJ78" s="67" t="s">
        <v>57</v>
      </c>
      <c r="AK78" s="67" t="s">
        <v>57</v>
      </c>
      <c r="AL78" s="67" t="s">
        <v>57</v>
      </c>
      <c r="AM78" s="67" t="s">
        <v>57</v>
      </c>
      <c r="AN78" s="67" t="s">
        <v>57</v>
      </c>
      <c r="AO78" s="67" t="s">
        <v>57</v>
      </c>
      <c r="AP78" s="67" t="s">
        <v>57</v>
      </c>
      <c r="AQ78" s="67" t="s">
        <v>57</v>
      </c>
      <c r="AR78" s="67" t="s">
        <v>57</v>
      </c>
      <c r="AS78" s="67" t="s">
        <v>57</v>
      </c>
      <c r="AT78" s="67" t="s">
        <v>57</v>
      </c>
      <c r="AU78" s="67" t="s">
        <v>57</v>
      </c>
      <c r="AV78" s="67" t="s">
        <v>57</v>
      </c>
      <c r="AW78" s="67" t="s">
        <v>57</v>
      </c>
      <c r="AX78" s="67" t="s">
        <v>57</v>
      </c>
    </row>
    <row r="79" spans="1:50" ht="102.75" customHeight="1" x14ac:dyDescent="0.25">
      <c r="A79" s="138" t="s">
        <v>129</v>
      </c>
      <c r="B79" s="224" t="s">
        <v>152</v>
      </c>
      <c r="C79" s="124" t="s">
        <v>153</v>
      </c>
      <c r="D79" s="124" t="s">
        <v>57</v>
      </c>
      <c r="E79" s="124">
        <v>0</v>
      </c>
      <c r="F79" s="124">
        <v>0</v>
      </c>
      <c r="G79" s="124">
        <v>0</v>
      </c>
      <c r="H79" s="124">
        <v>13.36</v>
      </c>
      <c r="I79" s="124" t="s">
        <v>158</v>
      </c>
      <c r="J79" s="124">
        <f>56.994+1+1.54</f>
        <v>59.533999999999999</v>
      </c>
      <c r="K79" s="124">
        <v>0</v>
      </c>
      <c r="L79" s="124">
        <v>0</v>
      </c>
      <c r="M79" s="124">
        <v>0</v>
      </c>
      <c r="N79" s="124">
        <v>0</v>
      </c>
      <c r="O79" s="67" t="s">
        <v>166</v>
      </c>
      <c r="P79" s="67" t="s">
        <v>167</v>
      </c>
      <c r="Q79" s="67" t="s">
        <v>169</v>
      </c>
      <c r="R79" s="67">
        <f>2649971.06/1000000</f>
        <v>2.6499710599999999</v>
      </c>
      <c r="S79" s="67" t="s">
        <v>170</v>
      </c>
      <c r="T79" s="67">
        <f>R79</f>
        <v>2.6499710599999999</v>
      </c>
      <c r="U79" s="67" t="s">
        <v>172</v>
      </c>
      <c r="V79" s="67" t="str">
        <f>U79</f>
        <v>Конкурс в электронной форме</v>
      </c>
      <c r="W79" s="67" t="s">
        <v>175</v>
      </c>
      <c r="X79" s="67" t="s">
        <v>175</v>
      </c>
      <c r="Y79" s="67" t="s">
        <v>176</v>
      </c>
      <c r="Z79" s="67" t="s">
        <v>57</v>
      </c>
      <c r="AA79" s="67" t="s">
        <v>57</v>
      </c>
      <c r="AB79" s="67" t="s">
        <v>57</v>
      </c>
      <c r="AC79" s="67" t="s">
        <v>57</v>
      </c>
      <c r="AD79" s="67">
        <f>2649971.06/1000000</f>
        <v>2.6499710599999999</v>
      </c>
      <c r="AE79" s="67" t="str">
        <f>Y79</f>
        <v>САО "ВСК"</v>
      </c>
      <c r="AF79" s="67">
        <f>AD79</f>
        <v>2.6499710599999999</v>
      </c>
      <c r="AG79" s="67">
        <f>AF79</f>
        <v>2.6499710599999999</v>
      </c>
      <c r="AH79" s="68">
        <v>32312875146</v>
      </c>
      <c r="AI79" s="112" t="s">
        <v>177</v>
      </c>
      <c r="AJ79" s="69">
        <v>45219</v>
      </c>
      <c r="AK79" s="69">
        <v>45218</v>
      </c>
      <c r="AL79" s="69" t="s">
        <v>57</v>
      </c>
      <c r="AM79" s="69">
        <v>45267</v>
      </c>
      <c r="AN79" s="67" t="s">
        <v>57</v>
      </c>
      <c r="AO79" s="67" t="s">
        <v>57</v>
      </c>
      <c r="AP79" s="67" t="s">
        <v>57</v>
      </c>
      <c r="AQ79" s="67" t="s">
        <v>57</v>
      </c>
      <c r="AR79" s="69">
        <v>45286</v>
      </c>
      <c r="AS79" s="69">
        <v>45286</v>
      </c>
      <c r="AT79" s="69">
        <v>45383</v>
      </c>
      <c r="AU79" s="69">
        <v>45505</v>
      </c>
      <c r="AV79" s="69">
        <v>46966</v>
      </c>
      <c r="AW79" s="124" t="s">
        <v>178</v>
      </c>
      <c r="AX79" s="67" t="s">
        <v>57</v>
      </c>
    </row>
    <row r="80" spans="1:50" ht="116.25" customHeight="1" x14ac:dyDescent="0.25">
      <c r="A80" s="139"/>
      <c r="B80" s="2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67" t="s">
        <v>165</v>
      </c>
      <c r="P80" s="67" t="s">
        <v>168</v>
      </c>
      <c r="Q80" s="67" t="s">
        <v>169</v>
      </c>
      <c r="R80" s="67">
        <f>1562879746.11/1000000</f>
        <v>1562.8797461099998</v>
      </c>
      <c r="S80" s="67" t="s">
        <v>170</v>
      </c>
      <c r="T80" s="67">
        <f>R80</f>
        <v>1562.8797461099998</v>
      </c>
      <c r="U80" s="67" t="s">
        <v>172</v>
      </c>
      <c r="V80" s="67" t="s">
        <v>57</v>
      </c>
      <c r="W80" s="67" t="s">
        <v>57</v>
      </c>
      <c r="X80" s="67" t="s">
        <v>57</v>
      </c>
      <c r="Y80" s="67" t="s">
        <v>57</v>
      </c>
      <c r="Z80" s="67" t="s">
        <v>57</v>
      </c>
      <c r="AA80" s="67" t="s">
        <v>57</v>
      </c>
      <c r="AB80" s="67" t="s">
        <v>57</v>
      </c>
      <c r="AC80" s="67" t="s">
        <v>57</v>
      </c>
      <c r="AD80" s="67" t="s">
        <v>57</v>
      </c>
      <c r="AE80" s="67" t="s">
        <v>57</v>
      </c>
      <c r="AF80" s="67" t="s">
        <v>57</v>
      </c>
      <c r="AG80" s="67" t="s">
        <v>57</v>
      </c>
      <c r="AH80" s="67" t="s">
        <v>57</v>
      </c>
      <c r="AI80" s="67" t="s">
        <v>57</v>
      </c>
      <c r="AJ80" s="69">
        <v>45348</v>
      </c>
      <c r="AK80" s="67" t="s">
        <v>57</v>
      </c>
      <c r="AL80" s="67" t="s">
        <v>57</v>
      </c>
      <c r="AM80" s="67" t="s">
        <v>57</v>
      </c>
      <c r="AN80" s="67" t="s">
        <v>57</v>
      </c>
      <c r="AO80" s="67" t="s">
        <v>57</v>
      </c>
      <c r="AP80" s="67" t="s">
        <v>57</v>
      </c>
      <c r="AQ80" s="67" t="s">
        <v>57</v>
      </c>
      <c r="AR80" s="67" t="s">
        <v>57</v>
      </c>
      <c r="AS80" s="67" t="s">
        <v>57</v>
      </c>
      <c r="AT80" s="67" t="s">
        <v>57</v>
      </c>
      <c r="AU80" s="67" t="s">
        <v>57</v>
      </c>
      <c r="AV80" s="67" t="s">
        <v>57</v>
      </c>
      <c r="AW80" s="137"/>
      <c r="AX80" s="67" t="s">
        <v>57</v>
      </c>
    </row>
    <row r="81" spans="1:50" ht="128.25" customHeight="1" x14ac:dyDescent="0.25">
      <c r="A81" s="223"/>
      <c r="B81" s="2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67" t="s">
        <v>171</v>
      </c>
      <c r="P81" s="67" t="s">
        <v>174</v>
      </c>
      <c r="Q81" s="67" t="s">
        <v>169</v>
      </c>
      <c r="R81" s="67">
        <f>252184273.89/1000000</f>
        <v>252.18427388999999</v>
      </c>
      <c r="S81" s="67" t="s">
        <v>170</v>
      </c>
      <c r="T81" s="67">
        <f>R81</f>
        <v>252.18427388999999</v>
      </c>
      <c r="U81" s="67" t="s">
        <v>173</v>
      </c>
      <c r="V81" s="67" t="s">
        <v>57</v>
      </c>
      <c r="W81" s="67" t="s">
        <v>57</v>
      </c>
      <c r="X81" s="67" t="s">
        <v>57</v>
      </c>
      <c r="Y81" s="67" t="s">
        <v>57</v>
      </c>
      <c r="Z81" s="67" t="s">
        <v>57</v>
      </c>
      <c r="AA81" s="67" t="s">
        <v>57</v>
      </c>
      <c r="AB81" s="67" t="s">
        <v>57</v>
      </c>
      <c r="AC81" s="67" t="s">
        <v>57</v>
      </c>
      <c r="AD81" s="67" t="s">
        <v>57</v>
      </c>
      <c r="AE81" s="67" t="s">
        <v>57</v>
      </c>
      <c r="AF81" s="67" t="s">
        <v>57</v>
      </c>
      <c r="AG81" s="67" t="s">
        <v>57</v>
      </c>
      <c r="AH81" s="67" t="s">
        <v>57</v>
      </c>
      <c r="AI81" s="67" t="s">
        <v>57</v>
      </c>
      <c r="AJ81" s="69">
        <v>45348</v>
      </c>
      <c r="AK81" s="67" t="s">
        <v>57</v>
      </c>
      <c r="AL81" s="67" t="s">
        <v>57</v>
      </c>
      <c r="AM81" s="67" t="s">
        <v>57</v>
      </c>
      <c r="AN81" s="67" t="s">
        <v>57</v>
      </c>
      <c r="AO81" s="67" t="s">
        <v>57</v>
      </c>
      <c r="AP81" s="67" t="s">
        <v>57</v>
      </c>
      <c r="AQ81" s="67" t="s">
        <v>57</v>
      </c>
      <c r="AR81" s="67" t="s">
        <v>57</v>
      </c>
      <c r="AS81" s="67" t="s">
        <v>57</v>
      </c>
      <c r="AT81" s="67" t="s">
        <v>57</v>
      </c>
      <c r="AU81" s="67" t="s">
        <v>57</v>
      </c>
      <c r="AV81" s="67" t="s">
        <v>57</v>
      </c>
      <c r="AW81" s="127"/>
      <c r="AX81" s="67" t="s">
        <v>57</v>
      </c>
    </row>
    <row r="82" spans="1:50" ht="31.5" x14ac:dyDescent="0.25">
      <c r="A82" s="61" t="s">
        <v>131</v>
      </c>
      <c r="B82" s="62" t="s">
        <v>132</v>
      </c>
      <c r="C82" s="67" t="s">
        <v>56</v>
      </c>
      <c r="D82" s="67" t="s">
        <v>57</v>
      </c>
      <c r="E82" s="67">
        <v>0</v>
      </c>
      <c r="F82" s="67">
        <v>0</v>
      </c>
      <c r="G82" s="67">
        <v>0</v>
      </c>
      <c r="H82" s="67">
        <v>0</v>
      </c>
      <c r="I82" s="67" t="s">
        <v>57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 t="s">
        <v>57</v>
      </c>
      <c r="P82" s="67" t="s">
        <v>57</v>
      </c>
      <c r="Q82" s="67" t="s">
        <v>57</v>
      </c>
      <c r="R82" s="67" t="s">
        <v>57</v>
      </c>
      <c r="S82" s="67" t="s">
        <v>57</v>
      </c>
      <c r="T82" s="67" t="s">
        <v>57</v>
      </c>
      <c r="U82" s="67" t="s">
        <v>57</v>
      </c>
      <c r="V82" s="67" t="s">
        <v>57</v>
      </c>
      <c r="W82" s="67" t="s">
        <v>57</v>
      </c>
      <c r="X82" s="67" t="s">
        <v>57</v>
      </c>
      <c r="Y82" s="67" t="s">
        <v>57</v>
      </c>
      <c r="Z82" s="67" t="s">
        <v>57</v>
      </c>
      <c r="AA82" s="67" t="s">
        <v>57</v>
      </c>
      <c r="AB82" s="67" t="s">
        <v>57</v>
      </c>
      <c r="AC82" s="67" t="s">
        <v>57</v>
      </c>
      <c r="AD82" s="67" t="s">
        <v>57</v>
      </c>
      <c r="AE82" s="67" t="s">
        <v>57</v>
      </c>
      <c r="AF82" s="67" t="s">
        <v>57</v>
      </c>
      <c r="AG82" s="67" t="s">
        <v>57</v>
      </c>
      <c r="AH82" s="67" t="s">
        <v>57</v>
      </c>
      <c r="AI82" s="67" t="s">
        <v>57</v>
      </c>
      <c r="AJ82" s="67" t="s">
        <v>57</v>
      </c>
      <c r="AK82" s="67" t="s">
        <v>57</v>
      </c>
      <c r="AL82" s="67" t="s">
        <v>57</v>
      </c>
      <c r="AM82" s="67" t="s">
        <v>57</v>
      </c>
      <c r="AN82" s="67" t="s">
        <v>57</v>
      </c>
      <c r="AO82" s="67" t="s">
        <v>57</v>
      </c>
      <c r="AP82" s="67" t="s">
        <v>57</v>
      </c>
      <c r="AQ82" s="67" t="s">
        <v>57</v>
      </c>
      <c r="AR82" s="67" t="s">
        <v>57</v>
      </c>
      <c r="AS82" s="67" t="s">
        <v>57</v>
      </c>
      <c r="AT82" s="67" t="s">
        <v>57</v>
      </c>
      <c r="AU82" s="67" t="s">
        <v>57</v>
      </c>
      <c r="AV82" s="67" t="s">
        <v>57</v>
      </c>
      <c r="AW82" s="67" t="s">
        <v>57</v>
      </c>
      <c r="AX82" s="67" t="s">
        <v>57</v>
      </c>
    </row>
    <row r="83" spans="1:50" ht="15.75" x14ac:dyDescent="0.25">
      <c r="A83" s="61" t="s">
        <v>133</v>
      </c>
      <c r="B83" s="62" t="s">
        <v>154</v>
      </c>
      <c r="C83" s="67" t="s">
        <v>56</v>
      </c>
      <c r="D83" s="67" t="s">
        <v>57</v>
      </c>
      <c r="E83" s="67">
        <f>E85</f>
        <v>0</v>
      </c>
      <c r="F83" s="67">
        <f t="shared" ref="F83:K83" si="12">F85</f>
        <v>0</v>
      </c>
      <c r="G83" s="67">
        <f t="shared" si="12"/>
        <v>0</v>
      </c>
      <c r="H83" s="67">
        <f t="shared" si="12"/>
        <v>0</v>
      </c>
      <c r="I83" s="67" t="s">
        <v>57</v>
      </c>
      <c r="J83" s="67">
        <f t="shared" si="12"/>
        <v>0</v>
      </c>
      <c r="K83" s="67">
        <f t="shared" si="12"/>
        <v>0</v>
      </c>
      <c r="L83" s="67">
        <f>L84+L88</f>
        <v>3</v>
      </c>
      <c r="M83" s="67">
        <f t="shared" ref="M83:N83" si="13">M85</f>
        <v>1</v>
      </c>
      <c r="N83" s="67">
        <f t="shared" si="13"/>
        <v>0</v>
      </c>
      <c r="O83" s="67" t="s">
        <v>57</v>
      </c>
      <c r="P83" s="67" t="s">
        <v>57</v>
      </c>
      <c r="Q83" s="67" t="s">
        <v>57</v>
      </c>
      <c r="R83" s="67" t="s">
        <v>57</v>
      </c>
      <c r="S83" s="67" t="s">
        <v>57</v>
      </c>
      <c r="T83" s="67" t="s">
        <v>57</v>
      </c>
      <c r="U83" s="67" t="s">
        <v>57</v>
      </c>
      <c r="V83" s="67" t="s">
        <v>57</v>
      </c>
      <c r="W83" s="67" t="s">
        <v>57</v>
      </c>
      <c r="X83" s="67" t="s">
        <v>57</v>
      </c>
      <c r="Y83" s="67" t="s">
        <v>57</v>
      </c>
      <c r="Z83" s="67" t="s">
        <v>57</v>
      </c>
      <c r="AA83" s="67" t="s">
        <v>57</v>
      </c>
      <c r="AB83" s="67" t="s">
        <v>57</v>
      </c>
      <c r="AC83" s="67" t="s">
        <v>57</v>
      </c>
      <c r="AD83" s="67" t="s">
        <v>57</v>
      </c>
      <c r="AE83" s="67" t="s">
        <v>57</v>
      </c>
      <c r="AF83" s="67" t="s">
        <v>57</v>
      </c>
      <c r="AG83" s="67" t="s">
        <v>57</v>
      </c>
      <c r="AH83" s="67" t="s">
        <v>57</v>
      </c>
      <c r="AI83" s="67" t="s">
        <v>57</v>
      </c>
      <c r="AJ83" s="67" t="s">
        <v>57</v>
      </c>
      <c r="AK83" s="67" t="s">
        <v>57</v>
      </c>
      <c r="AL83" s="67" t="s">
        <v>57</v>
      </c>
      <c r="AM83" s="67" t="s">
        <v>57</v>
      </c>
      <c r="AN83" s="67" t="s">
        <v>57</v>
      </c>
      <c r="AO83" s="67" t="s">
        <v>57</v>
      </c>
      <c r="AP83" s="67" t="s">
        <v>57</v>
      </c>
      <c r="AQ83" s="67" t="s">
        <v>57</v>
      </c>
      <c r="AR83" s="67" t="s">
        <v>57</v>
      </c>
      <c r="AS83" s="67" t="s">
        <v>57</v>
      </c>
      <c r="AT83" s="67" t="s">
        <v>57</v>
      </c>
      <c r="AU83" s="67" t="s">
        <v>57</v>
      </c>
      <c r="AV83" s="67" t="s">
        <v>57</v>
      </c>
      <c r="AW83" s="67" t="s">
        <v>57</v>
      </c>
      <c r="AX83" s="67" t="s">
        <v>57</v>
      </c>
    </row>
    <row r="84" spans="1:50" ht="315" x14ac:dyDescent="0.25">
      <c r="A84" s="61" t="s">
        <v>133</v>
      </c>
      <c r="B84" s="62" t="s">
        <v>157</v>
      </c>
      <c r="C84" s="73" t="s">
        <v>155</v>
      </c>
      <c r="D84" s="67" t="s">
        <v>57</v>
      </c>
      <c r="E84" s="67">
        <v>0</v>
      </c>
      <c r="F84" s="67">
        <v>0</v>
      </c>
      <c r="G84" s="67">
        <v>0</v>
      </c>
      <c r="H84" s="67">
        <v>0</v>
      </c>
      <c r="I84" s="67" t="s">
        <v>159</v>
      </c>
      <c r="J84" s="67">
        <v>0</v>
      </c>
      <c r="K84" s="67">
        <v>0</v>
      </c>
      <c r="L84" s="67">
        <v>1</v>
      </c>
      <c r="M84" s="67">
        <v>0</v>
      </c>
      <c r="N84" s="67">
        <v>0</v>
      </c>
      <c r="O84" s="67" t="s">
        <v>162</v>
      </c>
      <c r="P84" s="67" t="s">
        <v>180</v>
      </c>
      <c r="Q84" s="67" t="s">
        <v>181</v>
      </c>
      <c r="R84" s="67">
        <f>186698.83/1000000</f>
        <v>0.18669882999999998</v>
      </c>
      <c r="S84" s="67" t="s">
        <v>182</v>
      </c>
      <c r="T84" s="67">
        <f>R84</f>
        <v>0.18669882999999998</v>
      </c>
      <c r="U84" s="67" t="s">
        <v>57</v>
      </c>
      <c r="V84" s="67" t="s">
        <v>183</v>
      </c>
      <c r="W84" s="67" t="s">
        <v>57</v>
      </c>
      <c r="X84" s="67" t="s">
        <v>57</v>
      </c>
      <c r="Y84" s="67" t="s">
        <v>57</v>
      </c>
      <c r="Z84" s="67" t="s">
        <v>57</v>
      </c>
      <c r="AA84" s="67" t="s">
        <v>57</v>
      </c>
      <c r="AB84" s="67" t="s">
        <v>57</v>
      </c>
      <c r="AC84" s="67" t="s">
        <v>57</v>
      </c>
      <c r="AD84" s="67">
        <f>0.165</f>
        <v>0.16500000000000001</v>
      </c>
      <c r="AE84" s="67" t="s">
        <v>57</v>
      </c>
      <c r="AF84" s="67">
        <f>AD84</f>
        <v>0.16500000000000001</v>
      </c>
      <c r="AG84" s="67">
        <f>0.198</f>
        <v>0.19800000000000001</v>
      </c>
      <c r="AH84" s="68">
        <v>32312757904</v>
      </c>
      <c r="AI84" s="113" t="s">
        <v>184</v>
      </c>
      <c r="AJ84" s="67" t="s">
        <v>57</v>
      </c>
      <c r="AK84" s="69">
        <v>45182</v>
      </c>
      <c r="AL84" s="69">
        <v>45205</v>
      </c>
      <c r="AM84" s="69">
        <v>45215</v>
      </c>
      <c r="AN84" s="67" t="s">
        <v>57</v>
      </c>
      <c r="AO84" s="67" t="s">
        <v>57</v>
      </c>
      <c r="AP84" s="67" t="s">
        <v>57</v>
      </c>
      <c r="AQ84" s="67" t="s">
        <v>57</v>
      </c>
      <c r="AR84" s="67" t="s">
        <v>57</v>
      </c>
      <c r="AS84" s="69">
        <v>45231</v>
      </c>
      <c r="AT84" s="69">
        <v>45352</v>
      </c>
      <c r="AU84" s="69">
        <v>45352</v>
      </c>
      <c r="AV84" s="69">
        <v>45352</v>
      </c>
      <c r="AW84" s="67" t="s">
        <v>179</v>
      </c>
      <c r="AX84" s="67" t="s">
        <v>57</v>
      </c>
    </row>
    <row r="85" spans="1:50" ht="47.25" customHeight="1" x14ac:dyDescent="0.25">
      <c r="A85" s="156" t="s">
        <v>133</v>
      </c>
      <c r="B85" s="141" t="s">
        <v>205</v>
      </c>
      <c r="C85" s="159" t="s">
        <v>206</v>
      </c>
      <c r="D85" s="124" t="s">
        <v>57</v>
      </c>
      <c r="E85" s="124">
        <v>0</v>
      </c>
      <c r="F85" s="124">
        <v>0</v>
      </c>
      <c r="G85" s="124">
        <v>0</v>
      </c>
      <c r="H85" s="124">
        <v>0</v>
      </c>
      <c r="I85" s="124" t="s">
        <v>215</v>
      </c>
      <c r="J85" s="124">
        <v>0</v>
      </c>
      <c r="K85" s="124">
        <v>0</v>
      </c>
      <c r="L85" s="124">
        <v>0</v>
      </c>
      <c r="M85" s="124">
        <v>1</v>
      </c>
      <c r="N85" s="124">
        <v>0</v>
      </c>
      <c r="O85" s="124" t="s">
        <v>165</v>
      </c>
      <c r="P85" s="124" t="s">
        <v>207</v>
      </c>
      <c r="Q85" s="124" t="s">
        <v>181</v>
      </c>
      <c r="R85" s="124">
        <f>4269504.58/1000000</f>
        <v>4.2695045800000004</v>
      </c>
      <c r="S85" s="124" t="s">
        <v>170</v>
      </c>
      <c r="T85" s="124">
        <f>R85</f>
        <v>4.2695045800000004</v>
      </c>
      <c r="U85" s="124" t="s">
        <v>208</v>
      </c>
      <c r="V85" s="124" t="s">
        <v>208</v>
      </c>
      <c r="W85" s="124" t="s">
        <v>57</v>
      </c>
      <c r="X85" s="145">
        <v>2</v>
      </c>
      <c r="Y85" s="101" t="s">
        <v>202</v>
      </c>
      <c r="Z85" s="67">
        <f>4090000/1000000</f>
        <v>4.09</v>
      </c>
      <c r="AA85" s="67" t="s">
        <v>57</v>
      </c>
      <c r="AB85" s="124" t="s">
        <v>57</v>
      </c>
      <c r="AC85" s="124">
        <f>4056029.35/1000000</f>
        <v>4.0560293500000002</v>
      </c>
      <c r="AD85" s="124">
        <f>AC85</f>
        <v>4.0560293500000002</v>
      </c>
      <c r="AE85" s="124" t="str">
        <f>Y85</f>
        <v>ВОСТОК (ООО)</v>
      </c>
      <c r="AF85" s="124">
        <f>4867235.22/1000000</f>
        <v>4.8672352199999995</v>
      </c>
      <c r="AG85" s="124">
        <f>AF85</f>
        <v>4.8672352199999995</v>
      </c>
      <c r="AH85" s="152">
        <v>32413366754</v>
      </c>
      <c r="AI85" s="153" t="s">
        <v>210</v>
      </c>
      <c r="AJ85" s="135">
        <v>45373</v>
      </c>
      <c r="AK85" s="135">
        <v>45362</v>
      </c>
      <c r="AL85" s="135">
        <v>45372</v>
      </c>
      <c r="AM85" s="135">
        <v>45383</v>
      </c>
      <c r="AN85" s="135" t="s">
        <v>57</v>
      </c>
      <c r="AO85" s="135" t="s">
        <v>57</v>
      </c>
      <c r="AP85" s="135" t="s">
        <v>57</v>
      </c>
      <c r="AQ85" s="135" t="s">
        <v>57</v>
      </c>
      <c r="AR85" s="135">
        <v>45403</v>
      </c>
      <c r="AS85" s="135">
        <v>45399</v>
      </c>
      <c r="AT85" s="135">
        <v>45425</v>
      </c>
      <c r="AU85" s="135">
        <f>AS85</f>
        <v>45399</v>
      </c>
      <c r="AV85" s="135">
        <f>AU85+60</f>
        <v>45459</v>
      </c>
      <c r="AW85" s="124" t="s">
        <v>57</v>
      </c>
      <c r="AX85" s="147" t="s">
        <v>57</v>
      </c>
    </row>
    <row r="86" spans="1:50" ht="47.25" customHeight="1" x14ac:dyDescent="0.25">
      <c r="A86" s="157"/>
      <c r="B86" s="158"/>
      <c r="C86" s="150"/>
      <c r="D86" s="150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44"/>
      <c r="P86" s="149"/>
      <c r="Q86" s="150"/>
      <c r="R86" s="150"/>
      <c r="S86" s="151"/>
      <c r="T86" s="150"/>
      <c r="U86" s="144"/>
      <c r="V86" s="144"/>
      <c r="W86" s="128"/>
      <c r="X86" s="146"/>
      <c r="Y86" s="118" t="s">
        <v>209</v>
      </c>
      <c r="Z86" s="114">
        <f>4269504.58/1000000</f>
        <v>4.2695045800000004</v>
      </c>
      <c r="AA86" s="114" t="str">
        <f>Y86</f>
        <v>ВОЛЬТ-ЭМ (ООО)</v>
      </c>
      <c r="AB86" s="128"/>
      <c r="AC86" s="134"/>
      <c r="AD86" s="134"/>
      <c r="AE86" s="134"/>
      <c r="AF86" s="134"/>
      <c r="AG86" s="134"/>
      <c r="AH86" s="134"/>
      <c r="AI86" s="154"/>
      <c r="AJ86" s="136"/>
      <c r="AK86" s="136"/>
      <c r="AL86" s="136"/>
      <c r="AM86" s="136"/>
      <c r="AN86" s="148"/>
      <c r="AO86" s="148"/>
      <c r="AP86" s="148"/>
      <c r="AQ86" s="148"/>
      <c r="AR86" s="136"/>
      <c r="AS86" s="136"/>
      <c r="AT86" s="136"/>
      <c r="AU86" s="136"/>
      <c r="AV86" s="136"/>
      <c r="AW86" s="134"/>
      <c r="AX86" s="134"/>
    </row>
    <row r="87" spans="1:50" ht="47.25" customHeight="1" x14ac:dyDescent="0.25">
      <c r="A87" s="116" t="s">
        <v>133</v>
      </c>
      <c r="B87" s="62" t="s">
        <v>221</v>
      </c>
      <c r="C87" s="73" t="s">
        <v>222</v>
      </c>
      <c r="D87" s="67" t="s">
        <v>57</v>
      </c>
      <c r="E87" s="67">
        <v>0</v>
      </c>
      <c r="F87" s="67">
        <v>0</v>
      </c>
      <c r="G87" s="67">
        <v>0</v>
      </c>
      <c r="H87" s="67">
        <v>0</v>
      </c>
      <c r="I87" s="67" t="s">
        <v>218</v>
      </c>
      <c r="J87" s="67">
        <v>0</v>
      </c>
      <c r="K87" s="67">
        <v>0</v>
      </c>
      <c r="L87" s="67">
        <v>0</v>
      </c>
      <c r="M87" s="67">
        <v>0</v>
      </c>
      <c r="N87" s="67">
        <v>2</v>
      </c>
      <c r="O87" s="67" t="s">
        <v>165</v>
      </c>
      <c r="P87" s="67" t="s">
        <v>223</v>
      </c>
      <c r="Q87" s="67" t="s">
        <v>181</v>
      </c>
      <c r="R87" s="67">
        <f>3562522.51/1000000</f>
        <v>3.56252251</v>
      </c>
      <c r="S87" s="67" t="s">
        <v>170</v>
      </c>
      <c r="T87" s="67">
        <f>R87</f>
        <v>3.56252251</v>
      </c>
      <c r="U87" s="67" t="s">
        <v>208</v>
      </c>
      <c r="V87" s="67" t="s">
        <v>208</v>
      </c>
      <c r="W87" s="67" t="s">
        <v>57</v>
      </c>
      <c r="X87" s="115" t="s">
        <v>57</v>
      </c>
      <c r="Y87" s="119" t="s">
        <v>224</v>
      </c>
      <c r="Z87" s="67" t="s">
        <v>57</v>
      </c>
      <c r="AA87" s="67" t="s">
        <v>224</v>
      </c>
      <c r="AB87" s="67" t="s">
        <v>57</v>
      </c>
      <c r="AC87" s="67" t="s">
        <v>57</v>
      </c>
      <c r="AD87" s="67" t="s">
        <v>57</v>
      </c>
      <c r="AE87" s="67" t="str">
        <f>Y87</f>
        <v>Не состоялась</v>
      </c>
      <c r="AF87" s="67" t="s">
        <v>57</v>
      </c>
      <c r="AG87" s="67" t="str">
        <f>AF87</f>
        <v>нд</v>
      </c>
      <c r="AH87" s="68">
        <v>32413891707</v>
      </c>
      <c r="AI87" s="121" t="s">
        <v>225</v>
      </c>
      <c r="AJ87" s="69">
        <v>45523</v>
      </c>
      <c r="AK87" s="69">
        <v>45517</v>
      </c>
      <c r="AL87" s="69">
        <v>45527</v>
      </c>
      <c r="AM87" s="69" t="s">
        <v>224</v>
      </c>
      <c r="AN87" s="69" t="s">
        <v>57</v>
      </c>
      <c r="AO87" s="69" t="s">
        <v>57</v>
      </c>
      <c r="AP87" s="69" t="s">
        <v>57</v>
      </c>
      <c r="AQ87" s="69" t="s">
        <v>57</v>
      </c>
      <c r="AR87" s="69" t="s">
        <v>224</v>
      </c>
      <c r="AS87" s="69" t="s">
        <v>224</v>
      </c>
      <c r="AT87" s="69" t="s">
        <v>224</v>
      </c>
      <c r="AU87" s="69" t="s">
        <v>224</v>
      </c>
      <c r="AV87" s="69" t="s">
        <v>224</v>
      </c>
      <c r="AW87" s="67" t="s">
        <v>57</v>
      </c>
      <c r="AX87" s="120" t="s">
        <v>57</v>
      </c>
    </row>
    <row r="88" spans="1:50" ht="378" x14ac:dyDescent="0.25">
      <c r="A88" s="116" t="s">
        <v>133</v>
      </c>
      <c r="B88" s="62" t="s">
        <v>227</v>
      </c>
      <c r="C88" s="73" t="s">
        <v>234</v>
      </c>
      <c r="D88" s="67" t="s">
        <v>57</v>
      </c>
      <c r="E88" s="67">
        <v>0</v>
      </c>
      <c r="F88" s="67">
        <v>0</v>
      </c>
      <c r="G88" s="67">
        <v>0</v>
      </c>
      <c r="H88" s="67">
        <v>0</v>
      </c>
      <c r="I88" s="67" t="s">
        <v>228</v>
      </c>
      <c r="J88" s="67">
        <v>0</v>
      </c>
      <c r="K88" s="67">
        <v>0</v>
      </c>
      <c r="L88" s="67">
        <v>2</v>
      </c>
      <c r="M88" s="67">
        <v>0</v>
      </c>
      <c r="N88" s="67">
        <v>0</v>
      </c>
      <c r="O88" s="67" t="s">
        <v>229</v>
      </c>
      <c r="P88" s="67" t="s">
        <v>226</v>
      </c>
      <c r="Q88" s="67" t="s">
        <v>181</v>
      </c>
      <c r="R88" s="67">
        <f>2887240/1000000</f>
        <v>2.8872399999999998</v>
      </c>
      <c r="S88" s="67" t="s">
        <v>230</v>
      </c>
      <c r="T88" s="67">
        <f>R88</f>
        <v>2.8872399999999998</v>
      </c>
      <c r="U88" s="67" t="s">
        <v>231</v>
      </c>
      <c r="V88" s="67" t="s">
        <v>231</v>
      </c>
      <c r="W88" s="67">
        <v>1</v>
      </c>
      <c r="X88" s="115">
        <v>1</v>
      </c>
      <c r="Y88" s="119" t="s">
        <v>232</v>
      </c>
      <c r="Z88" s="67">
        <f>2887240/1000000</f>
        <v>2.8872399999999998</v>
      </c>
      <c r="AA88" s="67" t="str">
        <f>AE88</f>
        <v>АСК КОМПЬЮТЕРС (ООО)</v>
      </c>
      <c r="AB88" s="67" t="s">
        <v>57</v>
      </c>
      <c r="AC88" s="67" t="s">
        <v>57</v>
      </c>
      <c r="AD88" s="67" t="s">
        <v>57</v>
      </c>
      <c r="AE88" s="67" t="str">
        <f>Y88</f>
        <v>АСК КОМПЬЮТЕРС (ООО)</v>
      </c>
      <c r="AF88" s="67">
        <f>3120800/1000000</f>
        <v>3.1208</v>
      </c>
      <c r="AG88" s="67">
        <f>AF88</f>
        <v>3.1208</v>
      </c>
      <c r="AH88" s="68" t="s">
        <v>57</v>
      </c>
      <c r="AI88" s="121" t="s">
        <v>57</v>
      </c>
      <c r="AJ88" s="69">
        <v>45544</v>
      </c>
      <c r="AK88" s="69">
        <v>45533</v>
      </c>
      <c r="AL88" s="69">
        <v>45532</v>
      </c>
      <c r="AM88" s="69">
        <v>45533</v>
      </c>
      <c r="AN88" s="69" t="s">
        <v>57</v>
      </c>
      <c r="AO88" s="69" t="s">
        <v>57</v>
      </c>
      <c r="AP88" s="69" t="s">
        <v>57</v>
      </c>
      <c r="AQ88" s="69" t="s">
        <v>57</v>
      </c>
      <c r="AR88" s="69">
        <v>45553</v>
      </c>
      <c r="AS88" s="69">
        <v>45533</v>
      </c>
      <c r="AT88" s="69">
        <v>45544</v>
      </c>
      <c r="AU88" s="69">
        <v>45544</v>
      </c>
      <c r="AV88" s="69">
        <v>45559</v>
      </c>
      <c r="AW88" s="67" t="s">
        <v>233</v>
      </c>
      <c r="AX88" s="120" t="s">
        <v>57</v>
      </c>
    </row>
  </sheetData>
  <autoFilter ref="A20:AX88"/>
  <mergeCells count="247">
    <mergeCell ref="I79:I81"/>
    <mergeCell ref="F79:F81"/>
    <mergeCell ref="G79:G81"/>
    <mergeCell ref="H79:H81"/>
    <mergeCell ref="J79:J81"/>
    <mergeCell ref="K79:K81"/>
    <mergeCell ref="A60:A61"/>
    <mergeCell ref="B60:B61"/>
    <mergeCell ref="C60:C61"/>
    <mergeCell ref="D60:D61"/>
    <mergeCell ref="E60:E61"/>
    <mergeCell ref="F60:F61"/>
    <mergeCell ref="G60:G61"/>
    <mergeCell ref="H60:H61"/>
    <mergeCell ref="AT17:AT19"/>
    <mergeCell ref="AU17:AU19"/>
    <mergeCell ref="AH17:AM17"/>
    <mergeCell ref="AP18:AP19"/>
    <mergeCell ref="AQ18:AQ19"/>
    <mergeCell ref="K18:K19"/>
    <mergeCell ref="L18:L19"/>
    <mergeCell ref="M18:M19"/>
    <mergeCell ref="M79:M81"/>
    <mergeCell ref="L79:L81"/>
    <mergeCell ref="AG56:AG57"/>
    <mergeCell ref="AA56:AA57"/>
    <mergeCell ref="AB48:AB55"/>
    <mergeCell ref="AB56:AB57"/>
    <mergeCell ref="AC56:AC57"/>
    <mergeCell ref="AD56:AD57"/>
    <mergeCell ref="AD48:AD55"/>
    <mergeCell ref="AE48:AE55"/>
    <mergeCell ref="AH60:AH61"/>
    <mergeCell ref="A4:AS4"/>
    <mergeCell ref="A5:AS5"/>
    <mergeCell ref="A7:AS7"/>
    <mergeCell ref="A8:AS8"/>
    <mergeCell ref="A10:AS10"/>
    <mergeCell ref="A12:AS12"/>
    <mergeCell ref="X17:X19"/>
    <mergeCell ref="Y17:Y19"/>
    <mergeCell ref="Z17:Z19"/>
    <mergeCell ref="AA17:AA19"/>
    <mergeCell ref="AB17:AB19"/>
    <mergeCell ref="AN18:AN19"/>
    <mergeCell ref="AO18:AO19"/>
    <mergeCell ref="F18:F19"/>
    <mergeCell ref="G18:G19"/>
    <mergeCell ref="H18:H19"/>
    <mergeCell ref="I18:I19"/>
    <mergeCell ref="A15:AX15"/>
    <mergeCell ref="A17:A19"/>
    <mergeCell ref="B17:B19"/>
    <mergeCell ref="C17:C19"/>
    <mergeCell ref="D17:D19"/>
    <mergeCell ref="T17:T19"/>
    <mergeCell ref="AG17:AG19"/>
    <mergeCell ref="AX17:AX19"/>
    <mergeCell ref="AV17:AV19"/>
    <mergeCell ref="AW17:AW19"/>
    <mergeCell ref="AR18:AR19"/>
    <mergeCell ref="AS18:AS19"/>
    <mergeCell ref="AH18:AI18"/>
    <mergeCell ref="AJ18:AK18"/>
    <mergeCell ref="AL18:AL19"/>
    <mergeCell ref="I60:I61"/>
    <mergeCell ref="M48:M58"/>
    <mergeCell ref="M60:M61"/>
    <mergeCell ref="AP56:AP57"/>
    <mergeCell ref="AQ56:AQ57"/>
    <mergeCell ref="AM48:AM55"/>
    <mergeCell ref="AN48:AN55"/>
    <mergeCell ref="AO48:AO55"/>
    <mergeCell ref="AH48:AH55"/>
    <mergeCell ref="AH56:AH57"/>
    <mergeCell ref="AX60:AX61"/>
    <mergeCell ref="AM56:AM57"/>
    <mergeCell ref="AU60:AU61"/>
    <mergeCell ref="AE56:AE57"/>
    <mergeCell ref="AV60:AV61"/>
    <mergeCell ref="AQ60:AQ61"/>
    <mergeCell ref="A13:AS13"/>
    <mergeCell ref="AC17:AC19"/>
    <mergeCell ref="AD17:AD19"/>
    <mergeCell ref="AE17:AE19"/>
    <mergeCell ref="AF17:AF19"/>
    <mergeCell ref="U17:V18"/>
    <mergeCell ref="W17:W19"/>
    <mergeCell ref="O17:O19"/>
    <mergeCell ref="P17:P19"/>
    <mergeCell ref="Q17:Q19"/>
    <mergeCell ref="R17:R19"/>
    <mergeCell ref="S17:S19"/>
    <mergeCell ref="AM18:AM19"/>
    <mergeCell ref="AN17:AQ17"/>
    <mergeCell ref="AR17:AS17"/>
    <mergeCell ref="J18:J19"/>
    <mergeCell ref="E18:E19"/>
    <mergeCell ref="AW79:AW81"/>
    <mergeCell ref="O48:O55"/>
    <mergeCell ref="P48:P55"/>
    <mergeCell ref="O56:O57"/>
    <mergeCell ref="P56:P57"/>
    <mergeCell ref="Q56:Q57"/>
    <mergeCell ref="R56:R57"/>
    <mergeCell ref="S56:S57"/>
    <mergeCell ref="T56:T57"/>
    <mergeCell ref="U56:U57"/>
    <mergeCell ref="V56:V57"/>
    <mergeCell ref="W56:W57"/>
    <mergeCell ref="R60:R61"/>
    <mergeCell ref="AP48:AP55"/>
    <mergeCell ref="AQ48:AQ55"/>
    <mergeCell ref="AN56:AN57"/>
    <mergeCell ref="AO56:AO57"/>
    <mergeCell ref="X60:X61"/>
    <mergeCell ref="S60:S61"/>
    <mergeCell ref="T60:T61"/>
    <mergeCell ref="AW60:AW61"/>
    <mergeCell ref="AR48:AR55"/>
    <mergeCell ref="AS48:AS55"/>
    <mergeCell ref="AR56:AR57"/>
    <mergeCell ref="AS56:AS57"/>
    <mergeCell ref="AT48:AT55"/>
    <mergeCell ref="AT56:AT57"/>
    <mergeCell ref="AU56:AU57"/>
    <mergeCell ref="AV56:AV57"/>
    <mergeCell ref="AU48:AU55"/>
    <mergeCell ref="AV48:AV55"/>
    <mergeCell ref="AW48:AW58"/>
    <mergeCell ref="AR60:AR61"/>
    <mergeCell ref="AS60:AS61"/>
    <mergeCell ref="AT60:AT61"/>
    <mergeCell ref="AN60:AN61"/>
    <mergeCell ref="AO60:AO61"/>
    <mergeCell ref="AP60:AP61"/>
    <mergeCell ref="X56:X57"/>
    <mergeCell ref="Q48:Q55"/>
    <mergeCell ref="R48:R55"/>
    <mergeCell ref="S48:S55"/>
    <mergeCell ref="T48:T55"/>
    <mergeCell ref="U48:U55"/>
    <mergeCell ref="V48:V55"/>
    <mergeCell ref="W48:W55"/>
    <mergeCell ref="X48:X55"/>
    <mergeCell ref="AI48:AI55"/>
    <mergeCell ref="AI56:AI57"/>
    <mergeCell ref="AJ48:AJ55"/>
    <mergeCell ref="AK48:AK55"/>
    <mergeCell ref="AJ56:AJ57"/>
    <mergeCell ref="AL48:AL55"/>
    <mergeCell ref="AK56:AK57"/>
    <mergeCell ref="AL56:AL57"/>
    <mergeCell ref="AA48:AA55"/>
    <mergeCell ref="AF48:AF55"/>
    <mergeCell ref="AG48:AG55"/>
    <mergeCell ref="AF56:AF57"/>
    <mergeCell ref="AB60:AB61"/>
    <mergeCell ref="AC60:AC61"/>
    <mergeCell ref="AD60:AD61"/>
    <mergeCell ref="AE60:AE61"/>
    <mergeCell ref="AF60:AF61"/>
    <mergeCell ref="AG60:AG61"/>
    <mergeCell ref="AK60:AK61"/>
    <mergeCell ref="AL60:AL61"/>
    <mergeCell ref="AM60:AM61"/>
    <mergeCell ref="AI60:AI61"/>
    <mergeCell ref="AJ60:AJ61"/>
    <mergeCell ref="U60:U61"/>
    <mergeCell ref="V60:V61"/>
    <mergeCell ref="W60:W61"/>
    <mergeCell ref="A85:A86"/>
    <mergeCell ref="B85:B86"/>
    <mergeCell ref="C85:C86"/>
    <mergeCell ref="D85:D86"/>
    <mergeCell ref="E85:E86"/>
    <mergeCell ref="F85:F86"/>
    <mergeCell ref="G85:G86"/>
    <mergeCell ref="H85:H86"/>
    <mergeCell ref="I85:I86"/>
    <mergeCell ref="K60:K61"/>
    <mergeCell ref="L60:L61"/>
    <mergeCell ref="O60:O61"/>
    <mergeCell ref="P60:P61"/>
    <mergeCell ref="Q60:Q61"/>
    <mergeCell ref="J60:J61"/>
    <mergeCell ref="M85:M86"/>
    <mergeCell ref="A79:A81"/>
    <mergeCell ref="B79:B81"/>
    <mergeCell ref="C79:C81"/>
    <mergeCell ref="D79:D81"/>
    <mergeCell ref="E79:E81"/>
    <mergeCell ref="AO85:AO86"/>
    <mergeCell ref="AP85:AP86"/>
    <mergeCell ref="AQ85:AQ86"/>
    <mergeCell ref="AR85:AR86"/>
    <mergeCell ref="AS85:AS86"/>
    <mergeCell ref="J85:J86"/>
    <mergeCell ref="K85:K86"/>
    <mergeCell ref="L85:L86"/>
    <mergeCell ref="O85:O86"/>
    <mergeCell ref="P85:P86"/>
    <mergeCell ref="R85:R86"/>
    <mergeCell ref="S85:S86"/>
    <mergeCell ref="Q85:Q86"/>
    <mergeCell ref="T85:T86"/>
    <mergeCell ref="AD85:AD86"/>
    <mergeCell ref="AE85:AE86"/>
    <mergeCell ref="AF85:AF86"/>
    <mergeCell ref="AG85:AG86"/>
    <mergeCell ref="AH85:AH86"/>
    <mergeCell ref="AI85:AI86"/>
    <mergeCell ref="AJ85:AJ86"/>
    <mergeCell ref="AK85:AK86"/>
    <mergeCell ref="A48:A58"/>
    <mergeCell ref="B48:B58"/>
    <mergeCell ref="C48:C58"/>
    <mergeCell ref="D48:D58"/>
    <mergeCell ref="E48:E58"/>
    <mergeCell ref="F48:F58"/>
    <mergeCell ref="G48:G58"/>
    <mergeCell ref="H48:H58"/>
    <mergeCell ref="I48:I58"/>
    <mergeCell ref="N18:N19"/>
    <mergeCell ref="N48:N58"/>
    <mergeCell ref="N60:N61"/>
    <mergeCell ref="N79:N81"/>
    <mergeCell ref="N85:N86"/>
    <mergeCell ref="E17:N17"/>
    <mergeCell ref="AC85:AC86"/>
    <mergeCell ref="AL85:AL86"/>
    <mergeCell ref="AX48:AX58"/>
    <mergeCell ref="AT85:AT86"/>
    <mergeCell ref="AU85:AU86"/>
    <mergeCell ref="AV85:AV86"/>
    <mergeCell ref="J48:J58"/>
    <mergeCell ref="K48:K58"/>
    <mergeCell ref="L48:L58"/>
    <mergeCell ref="U85:U86"/>
    <mergeCell ref="V85:V86"/>
    <mergeCell ref="W85:W86"/>
    <mergeCell ref="X85:X86"/>
    <mergeCell ref="AB85:AB86"/>
    <mergeCell ref="AW85:AW86"/>
    <mergeCell ref="AX85:AX86"/>
    <mergeCell ref="AM85:AM86"/>
    <mergeCell ref="AN85:AN86"/>
  </mergeCells>
  <conditionalFormatting sqref="A19:D19 A17:E17 AT17:AT19 U17 U19 AX17:AX19 O17:S19 A18:M18 A20:M20 O20:AX20">
    <cfRule type="containsBlanks" dxfId="103" priority="262">
      <formula>LEN(TRIM(A17))=0</formula>
    </cfRule>
  </conditionalFormatting>
  <conditionalFormatting sqref="V19">
    <cfRule type="containsBlanks" dxfId="102" priority="261">
      <formula>LEN(TRIM(V19))=0</formula>
    </cfRule>
  </conditionalFormatting>
  <conditionalFormatting sqref="T17:T19">
    <cfRule type="containsBlanks" dxfId="101" priority="260">
      <formula>LEN(TRIM(T17))=0</formula>
    </cfRule>
  </conditionalFormatting>
  <conditionalFormatting sqref="A21 C62:C80">
    <cfRule type="containsBlanks" dxfId="100" priority="120">
      <formula>LEN(TRIM(A21))=0</formula>
    </cfRule>
  </conditionalFormatting>
  <conditionalFormatting sqref="A21">
    <cfRule type="containsBlanks" dxfId="99" priority="119">
      <formula>LEN(TRIM(A21))=0</formula>
    </cfRule>
  </conditionalFormatting>
  <conditionalFormatting sqref="B21">
    <cfRule type="containsBlanks" dxfId="98" priority="118">
      <formula>LEN(TRIM(B21))=0</formula>
    </cfRule>
  </conditionalFormatting>
  <conditionalFormatting sqref="D79:F80 I79:I80 K79:L80 AJ79:AX79 AX80:AX81 O56:P56 X56:AM56 Y57:Z58 Y48:AM48 Y60:AF60 Y61:AA61 AX60 AW48:AX55 Y49:Z55 AC49:AC55 AR48:AV48 AR56:AV56 D62:L78 Y85:AJ85 AW85 O62:AX78 O48:Q48 O80:AV81 O79:AH79 D60:M60 D82:M83 M62:M80 I85:M85 D21:M55 O21:AX47 O85:W85 O82:AX83">
    <cfRule type="containsBlanks" dxfId="97" priority="111">
      <formula>LEN(TRIM(D21))=0</formula>
    </cfRule>
  </conditionalFormatting>
  <conditionalFormatting sqref="C21:C55 C82:C83">
    <cfRule type="containsBlanks" dxfId="96" priority="110">
      <formula>LEN(TRIM(C21))=0</formula>
    </cfRule>
  </conditionalFormatting>
  <conditionalFormatting sqref="G79:G80">
    <cfRule type="containsBlanks" dxfId="95" priority="109">
      <formula>LEN(TRIM(G79))=0</formula>
    </cfRule>
  </conditionalFormatting>
  <conditionalFormatting sqref="H79:H80">
    <cfRule type="containsBlanks" dxfId="94" priority="108">
      <formula>LEN(TRIM(H79))=0</formula>
    </cfRule>
  </conditionalFormatting>
  <conditionalFormatting sqref="J79:J80">
    <cfRule type="containsBlanks" dxfId="93" priority="107">
      <formula>LEN(TRIM(J79))=0</formula>
    </cfRule>
  </conditionalFormatting>
  <conditionalFormatting sqref="Q56">
    <cfRule type="containsBlanks" dxfId="92" priority="106">
      <formula>LEN(TRIM(Q56))=0</formula>
    </cfRule>
  </conditionalFormatting>
  <conditionalFormatting sqref="R56">
    <cfRule type="containsBlanks" dxfId="91" priority="105">
      <formula>LEN(TRIM(R56))=0</formula>
    </cfRule>
  </conditionalFormatting>
  <conditionalFormatting sqref="S56:T56">
    <cfRule type="containsBlanks" dxfId="90" priority="104">
      <formula>LEN(TRIM(S56))=0</formula>
    </cfRule>
  </conditionalFormatting>
  <conditionalFormatting sqref="U56">
    <cfRule type="containsBlanks" dxfId="89" priority="103">
      <formula>LEN(TRIM(U56))=0</formula>
    </cfRule>
  </conditionalFormatting>
  <conditionalFormatting sqref="V56">
    <cfRule type="containsBlanks" dxfId="88" priority="102">
      <formula>LEN(TRIM(V56))=0</formula>
    </cfRule>
  </conditionalFormatting>
  <conditionalFormatting sqref="W56">
    <cfRule type="containsBlanks" dxfId="87" priority="101">
      <formula>LEN(TRIM(W56))=0</formula>
    </cfRule>
  </conditionalFormatting>
  <conditionalFormatting sqref="O60">
    <cfRule type="containsBlanks" dxfId="86" priority="100">
      <formula>LEN(TRIM(O60))=0</formula>
    </cfRule>
  </conditionalFormatting>
  <conditionalFormatting sqref="P60">
    <cfRule type="containsBlanks" dxfId="85" priority="99">
      <formula>LEN(TRIM(P60))=0</formula>
    </cfRule>
  </conditionalFormatting>
  <conditionalFormatting sqref="Q60">
    <cfRule type="containsBlanks" dxfId="84" priority="98">
      <formula>LEN(TRIM(Q60))=0</formula>
    </cfRule>
  </conditionalFormatting>
  <conditionalFormatting sqref="R60">
    <cfRule type="containsBlanks" dxfId="83" priority="97">
      <formula>LEN(TRIM(R60))=0</formula>
    </cfRule>
  </conditionalFormatting>
  <conditionalFormatting sqref="S60">
    <cfRule type="containsBlanks" dxfId="82" priority="96">
      <formula>LEN(TRIM(S60))=0</formula>
    </cfRule>
  </conditionalFormatting>
  <conditionalFormatting sqref="T60">
    <cfRule type="containsBlanks" dxfId="81" priority="95">
      <formula>LEN(TRIM(T60))=0</formula>
    </cfRule>
  </conditionalFormatting>
  <conditionalFormatting sqref="U60">
    <cfRule type="containsBlanks" dxfId="80" priority="94">
      <formula>LEN(TRIM(U60))=0</formula>
    </cfRule>
  </conditionalFormatting>
  <conditionalFormatting sqref="V60">
    <cfRule type="containsBlanks" dxfId="79" priority="93">
      <formula>LEN(TRIM(V60))=0</formula>
    </cfRule>
  </conditionalFormatting>
  <conditionalFormatting sqref="W60">
    <cfRule type="containsBlanks" dxfId="78" priority="92">
      <formula>LEN(TRIM(W60))=0</formula>
    </cfRule>
  </conditionalFormatting>
  <conditionalFormatting sqref="X48">
    <cfRule type="containsBlanks" dxfId="77" priority="84">
      <formula>LEN(TRIM(X48))=0</formula>
    </cfRule>
  </conditionalFormatting>
  <conditionalFormatting sqref="R48">
    <cfRule type="containsBlanks" dxfId="76" priority="90">
      <formula>LEN(TRIM(R48))=0</formula>
    </cfRule>
  </conditionalFormatting>
  <conditionalFormatting sqref="S48">
    <cfRule type="containsBlanks" dxfId="75" priority="89">
      <formula>LEN(TRIM(S48))=0</formula>
    </cfRule>
  </conditionalFormatting>
  <conditionalFormatting sqref="T48">
    <cfRule type="containsBlanks" dxfId="74" priority="88">
      <formula>LEN(TRIM(T48))=0</formula>
    </cfRule>
  </conditionalFormatting>
  <conditionalFormatting sqref="U48">
    <cfRule type="containsBlanks" dxfId="73" priority="87">
      <formula>LEN(TRIM(U48))=0</formula>
    </cfRule>
  </conditionalFormatting>
  <conditionalFormatting sqref="V48">
    <cfRule type="containsBlanks" dxfId="72" priority="86">
      <formula>LEN(TRIM(V48))=0</formula>
    </cfRule>
  </conditionalFormatting>
  <conditionalFormatting sqref="W48">
    <cfRule type="containsBlanks" dxfId="71" priority="85">
      <formula>LEN(TRIM(W48))=0</formula>
    </cfRule>
  </conditionalFormatting>
  <conditionalFormatting sqref="AN48:AQ48 AN56:AQ56">
    <cfRule type="containsBlanks" dxfId="70" priority="77">
      <formula>LEN(TRIM(AN48))=0</formula>
    </cfRule>
  </conditionalFormatting>
  <conditionalFormatting sqref="AG60:AI60 AL60:AS60 AW60">
    <cfRule type="containsBlanks" dxfId="69" priority="83">
      <formula>LEN(TRIM(AG60))=0</formula>
    </cfRule>
  </conditionalFormatting>
  <conditionalFormatting sqref="AJ60:AK60">
    <cfRule type="containsBlanks" dxfId="68" priority="82">
      <formula>LEN(TRIM(AJ60))=0</formula>
    </cfRule>
  </conditionalFormatting>
  <conditionalFormatting sqref="AT60:AV60">
    <cfRule type="containsBlanks" dxfId="67" priority="81">
      <formula>LEN(TRIM(AT60))=0</formula>
    </cfRule>
  </conditionalFormatting>
  <conditionalFormatting sqref="D85:H85 D84:M84 O84:AX84">
    <cfRule type="containsBlanks" dxfId="66" priority="74">
      <formula>LEN(TRIM(D84))=0</formula>
    </cfRule>
  </conditionalFormatting>
  <conditionalFormatting sqref="X60">
    <cfRule type="containsBlanks" dxfId="65" priority="73">
      <formula>LEN(TRIM(X60))=0</formula>
    </cfRule>
  </conditionalFormatting>
  <conditionalFormatting sqref="X85">
    <cfRule type="containsBlanks" dxfId="64" priority="72">
      <formula>LEN(TRIM(X85))=0</formula>
    </cfRule>
  </conditionalFormatting>
  <conditionalFormatting sqref="Y86:AA86 AX85">
    <cfRule type="containsBlanks" dxfId="63" priority="71">
      <formula>LEN(TRIM(Y85))=0</formula>
    </cfRule>
  </conditionalFormatting>
  <conditionalFormatting sqref="AW85:AX85 O58:AV58 O59:AX84 O85:AJ85 O86:AA86 A59:M86 A21:M57 O21:AX57">
    <cfRule type="containsBlanks" dxfId="62" priority="70">
      <formula>LEN(TRIM(A21))=0</formula>
    </cfRule>
  </conditionalFormatting>
  <conditionalFormatting sqref="AW85:AX85 O58:AV58 O59:AX84 O85:AJ85 O86:AA86 A59:M86 A20:M57 O20:AX57">
    <cfRule type="containsBlanks" dxfId="61" priority="69">
      <formula>LEN(TRIM(A20))=0</formula>
    </cfRule>
  </conditionalFormatting>
  <conditionalFormatting sqref="AA86">
    <cfRule type="containsBlanks" dxfId="60" priority="68">
      <formula>LEN(TRIM(AA86))=0</formula>
    </cfRule>
  </conditionalFormatting>
  <conditionalFormatting sqref="Z86">
    <cfRule type="containsBlanks" dxfId="59" priority="67">
      <formula>LEN(TRIM(Z86))=0</formula>
    </cfRule>
  </conditionalFormatting>
  <conditionalFormatting sqref="AK85">
    <cfRule type="containsBlanks" dxfId="58" priority="66">
      <formula>LEN(TRIM(AK85))=0</formula>
    </cfRule>
  </conditionalFormatting>
  <conditionalFormatting sqref="AK85">
    <cfRule type="containsBlanks" dxfId="57" priority="65">
      <formula>LEN(TRIM(AK85))=0</formula>
    </cfRule>
  </conditionalFormatting>
  <conditionalFormatting sqref="AK85">
    <cfRule type="containsBlanks" dxfId="56" priority="64">
      <formula>LEN(TRIM(AK85))=0</formula>
    </cfRule>
  </conditionalFormatting>
  <conditionalFormatting sqref="AR85:AV85">
    <cfRule type="containsBlanks" dxfId="55" priority="54">
      <formula>LEN(TRIM(AR85))=0</formula>
    </cfRule>
  </conditionalFormatting>
  <conditionalFormatting sqref="AR85:AV85">
    <cfRule type="containsBlanks" dxfId="54" priority="53">
      <formula>LEN(TRIM(AR85))=0</formula>
    </cfRule>
  </conditionalFormatting>
  <conditionalFormatting sqref="AR85:AV85">
    <cfRule type="containsBlanks" dxfId="53" priority="52">
      <formula>LEN(TRIM(AR85))=0</formula>
    </cfRule>
  </conditionalFormatting>
  <conditionalFormatting sqref="AL85:AM85">
    <cfRule type="containsBlanks" dxfId="52" priority="60">
      <formula>LEN(TRIM(AL85))=0</formula>
    </cfRule>
  </conditionalFormatting>
  <conditionalFormatting sqref="AL85:AM85">
    <cfRule type="containsBlanks" dxfId="51" priority="59">
      <formula>LEN(TRIM(AL85))=0</formula>
    </cfRule>
  </conditionalFormatting>
  <conditionalFormatting sqref="AL85:AM85">
    <cfRule type="containsBlanks" dxfId="50" priority="58">
      <formula>LEN(TRIM(AL85))=0</formula>
    </cfRule>
  </conditionalFormatting>
  <conditionalFormatting sqref="AN85:AQ85">
    <cfRule type="containsBlanks" dxfId="49" priority="57">
      <formula>LEN(TRIM(AN85))=0</formula>
    </cfRule>
  </conditionalFormatting>
  <conditionalFormatting sqref="AN85:AQ86">
    <cfRule type="containsBlanks" dxfId="48" priority="56">
      <formula>LEN(TRIM(AN85))=0</formula>
    </cfRule>
  </conditionalFormatting>
  <conditionalFormatting sqref="AN85:AQ86">
    <cfRule type="containsBlanks" dxfId="47" priority="55">
      <formula>LEN(TRIM(AN85))=0</formula>
    </cfRule>
  </conditionalFormatting>
  <conditionalFormatting sqref="AR87:AV87">
    <cfRule type="containsBlanks" dxfId="46" priority="30">
      <formula>LEN(TRIM(AR87))=0</formula>
    </cfRule>
  </conditionalFormatting>
  <conditionalFormatting sqref="AR87:AV87">
    <cfRule type="containsBlanks" dxfId="45" priority="31">
      <formula>LEN(TRIM(AR87))=0</formula>
    </cfRule>
  </conditionalFormatting>
  <conditionalFormatting sqref="N87">
    <cfRule type="containsBlanks" dxfId="44" priority="22">
      <formula>LEN(TRIM(N87))=0</formula>
    </cfRule>
  </conditionalFormatting>
  <conditionalFormatting sqref="Y87:AJ87 AW87 I87:M87 O87:W87">
    <cfRule type="containsBlanks" dxfId="43" priority="49">
      <formula>LEN(TRIM(I87))=0</formula>
    </cfRule>
  </conditionalFormatting>
  <conditionalFormatting sqref="D87:H87">
    <cfRule type="containsBlanks" dxfId="42" priority="48">
      <formula>LEN(TRIM(D87))=0</formula>
    </cfRule>
  </conditionalFormatting>
  <conditionalFormatting sqref="X87">
    <cfRule type="containsBlanks" dxfId="41" priority="47">
      <formula>LEN(TRIM(X87))=0</formula>
    </cfRule>
  </conditionalFormatting>
  <conditionalFormatting sqref="AX87">
    <cfRule type="containsBlanks" dxfId="40" priority="46">
      <formula>LEN(TRIM(AX87))=0</formula>
    </cfRule>
  </conditionalFormatting>
  <conditionalFormatting sqref="AW87:AX87 O87:AJ87 A87:M87">
    <cfRule type="containsBlanks" dxfId="39" priority="45">
      <formula>LEN(TRIM(A87))=0</formula>
    </cfRule>
  </conditionalFormatting>
  <conditionalFormatting sqref="AW87:AX87 O87:AJ87 A87:M87">
    <cfRule type="containsBlanks" dxfId="38" priority="44">
      <formula>LEN(TRIM(A87))=0</formula>
    </cfRule>
  </conditionalFormatting>
  <conditionalFormatting sqref="AK87">
    <cfRule type="containsBlanks" dxfId="37" priority="41">
      <formula>LEN(TRIM(AK87))=0</formula>
    </cfRule>
  </conditionalFormatting>
  <conditionalFormatting sqref="AK87">
    <cfRule type="containsBlanks" dxfId="36" priority="40">
      <formula>LEN(TRIM(AK87))=0</formula>
    </cfRule>
  </conditionalFormatting>
  <conditionalFormatting sqref="AK87">
    <cfRule type="containsBlanks" dxfId="35" priority="39">
      <formula>LEN(TRIM(AK87))=0</formula>
    </cfRule>
  </conditionalFormatting>
  <conditionalFormatting sqref="AR87:AV87">
    <cfRule type="containsBlanks" dxfId="34" priority="32">
      <formula>LEN(TRIM(AR87))=0</formula>
    </cfRule>
  </conditionalFormatting>
  <conditionalFormatting sqref="N87">
    <cfRule type="containsBlanks" dxfId="33" priority="23">
      <formula>LEN(TRIM(N87))=0</formula>
    </cfRule>
  </conditionalFormatting>
  <conditionalFormatting sqref="AL87:AM87">
    <cfRule type="containsBlanks" dxfId="32" priority="38">
      <formula>LEN(TRIM(AL87))=0</formula>
    </cfRule>
  </conditionalFormatting>
  <conditionalFormatting sqref="AL87:AM87">
    <cfRule type="containsBlanks" dxfId="31" priority="37">
      <formula>LEN(TRIM(AL87))=0</formula>
    </cfRule>
  </conditionalFormatting>
  <conditionalFormatting sqref="AL87:AM87">
    <cfRule type="containsBlanks" dxfId="30" priority="36">
      <formula>LEN(TRIM(AL87))=0</formula>
    </cfRule>
  </conditionalFormatting>
  <conditionalFormatting sqref="AN87:AQ87">
    <cfRule type="containsBlanks" dxfId="29" priority="35">
      <formula>LEN(TRIM(AN87))=0</formula>
    </cfRule>
  </conditionalFormatting>
  <conditionalFormatting sqref="AN87:AQ87">
    <cfRule type="containsBlanks" dxfId="28" priority="34">
      <formula>LEN(TRIM(AN87))=0</formula>
    </cfRule>
  </conditionalFormatting>
  <conditionalFormatting sqref="AN87:AQ87">
    <cfRule type="containsBlanks" dxfId="27" priority="33">
      <formula>LEN(TRIM(AN87))=0</formula>
    </cfRule>
  </conditionalFormatting>
  <conditionalFormatting sqref="N18 N20">
    <cfRule type="containsBlanks" dxfId="26" priority="29">
      <formula>LEN(TRIM(N18))=0</formula>
    </cfRule>
  </conditionalFormatting>
  <conditionalFormatting sqref="N60 N82:N83 N62:N80 N85 N21:N55">
    <cfRule type="containsBlanks" dxfId="25" priority="28">
      <formula>LEN(TRIM(N21))=0</formula>
    </cfRule>
  </conditionalFormatting>
  <conditionalFormatting sqref="N84">
    <cfRule type="containsBlanks" dxfId="24" priority="27">
      <formula>LEN(TRIM(N84))=0</formula>
    </cfRule>
  </conditionalFormatting>
  <conditionalFormatting sqref="N59:N86 N21:N57">
    <cfRule type="containsBlanks" dxfId="23" priority="26">
      <formula>LEN(TRIM(N21))=0</formula>
    </cfRule>
  </conditionalFormatting>
  <conditionalFormatting sqref="N59:N86 N20:N57">
    <cfRule type="containsBlanks" dxfId="22" priority="25">
      <formula>LEN(TRIM(N20))=0</formula>
    </cfRule>
  </conditionalFormatting>
  <conditionalFormatting sqref="N87">
    <cfRule type="containsBlanks" dxfId="21" priority="24">
      <formula>LEN(TRIM(N87))=0</formula>
    </cfRule>
  </conditionalFormatting>
  <conditionalFormatting sqref="AR88:AV88">
    <cfRule type="containsBlanks" dxfId="20" priority="4">
      <formula>LEN(TRIM(AR88))=0</formula>
    </cfRule>
  </conditionalFormatting>
  <conditionalFormatting sqref="AR88:AV88">
    <cfRule type="containsBlanks" dxfId="19" priority="5">
      <formula>LEN(TRIM(AR88))=0</formula>
    </cfRule>
  </conditionalFormatting>
  <conditionalFormatting sqref="N88">
    <cfRule type="containsBlanks" dxfId="18" priority="1">
      <formula>LEN(TRIM(N88))=0</formula>
    </cfRule>
  </conditionalFormatting>
  <conditionalFormatting sqref="Y88:AJ88 AW88 I88:M88 O88:W88">
    <cfRule type="containsBlanks" dxfId="17" priority="21">
      <formula>LEN(TRIM(I88))=0</formula>
    </cfRule>
  </conditionalFormatting>
  <conditionalFormatting sqref="D88:H88">
    <cfRule type="containsBlanks" dxfId="16" priority="20">
      <formula>LEN(TRIM(D88))=0</formula>
    </cfRule>
  </conditionalFormatting>
  <conditionalFormatting sqref="X88">
    <cfRule type="containsBlanks" dxfId="15" priority="19">
      <formula>LEN(TRIM(X88))=0</formula>
    </cfRule>
  </conditionalFormatting>
  <conditionalFormatting sqref="AX88">
    <cfRule type="containsBlanks" dxfId="14" priority="18">
      <formula>LEN(TRIM(AX88))=0</formula>
    </cfRule>
  </conditionalFormatting>
  <conditionalFormatting sqref="AW88:AX88 O88:AJ88 A88:M88">
    <cfRule type="containsBlanks" dxfId="13" priority="17">
      <formula>LEN(TRIM(A88))=0</formula>
    </cfRule>
  </conditionalFormatting>
  <conditionalFormatting sqref="AW88:AX88 O88:AJ88 A88:M88">
    <cfRule type="containsBlanks" dxfId="12" priority="16">
      <formula>LEN(TRIM(A88))=0</formula>
    </cfRule>
  </conditionalFormatting>
  <conditionalFormatting sqref="AK88">
    <cfRule type="containsBlanks" dxfId="11" priority="15">
      <formula>LEN(TRIM(AK88))=0</formula>
    </cfRule>
  </conditionalFormatting>
  <conditionalFormatting sqref="AK88">
    <cfRule type="containsBlanks" dxfId="10" priority="14">
      <formula>LEN(TRIM(AK88))=0</formula>
    </cfRule>
  </conditionalFormatting>
  <conditionalFormatting sqref="AK88">
    <cfRule type="containsBlanks" dxfId="9" priority="13">
      <formula>LEN(TRIM(AK88))=0</formula>
    </cfRule>
  </conditionalFormatting>
  <conditionalFormatting sqref="AR88:AV88">
    <cfRule type="containsBlanks" dxfId="8" priority="6">
      <formula>LEN(TRIM(AR88))=0</formula>
    </cfRule>
  </conditionalFormatting>
  <conditionalFormatting sqref="N88">
    <cfRule type="containsBlanks" dxfId="7" priority="2">
      <formula>LEN(TRIM(N88))=0</formula>
    </cfRule>
  </conditionalFormatting>
  <conditionalFormatting sqref="AL88:AM88">
    <cfRule type="containsBlanks" dxfId="6" priority="12">
      <formula>LEN(TRIM(AL88))=0</formula>
    </cfRule>
  </conditionalFormatting>
  <conditionalFormatting sqref="AL88:AM88">
    <cfRule type="containsBlanks" dxfId="5" priority="11">
      <formula>LEN(TRIM(AL88))=0</formula>
    </cfRule>
  </conditionalFormatting>
  <conditionalFormatting sqref="AL88:AM88">
    <cfRule type="containsBlanks" dxfId="4" priority="10">
      <formula>LEN(TRIM(AL88))=0</formula>
    </cfRule>
  </conditionalFormatting>
  <conditionalFormatting sqref="AN88:AQ88">
    <cfRule type="containsBlanks" dxfId="3" priority="9">
      <formula>LEN(TRIM(AN88))=0</formula>
    </cfRule>
  </conditionalFormatting>
  <conditionalFormatting sqref="AN88:AQ88">
    <cfRule type="containsBlanks" dxfId="2" priority="8">
      <formula>LEN(TRIM(AN88))=0</formula>
    </cfRule>
  </conditionalFormatting>
  <conditionalFormatting sqref="AN88:AQ88">
    <cfRule type="containsBlanks" dxfId="1" priority="7">
      <formula>LEN(TRIM(AN88))=0</formula>
    </cfRule>
  </conditionalFormatting>
  <conditionalFormatting sqref="N88">
    <cfRule type="containsBlanks" dxfId="0" priority="3">
      <formula>LEN(TRIM(N88))=0</formula>
    </cfRule>
  </conditionalFormatting>
  <hyperlinks>
    <hyperlink ref="AI79" r:id="rId1"/>
    <hyperlink ref="AI48" r:id="rId2"/>
    <hyperlink ref="AI56" r:id="rId3"/>
    <hyperlink ref="AI84" r:id="rId4"/>
    <hyperlink ref="AI85" r:id="rId5"/>
    <hyperlink ref="AI58" r:id="rId6"/>
    <hyperlink ref="AI87" r:id="rId7"/>
  </hyperlinks>
  <printOptions horizontalCentered="1"/>
  <pageMargins left="0.19685039370078741" right="0.19685039370078741" top="0.78740157480314965" bottom="0.19685039370078741" header="0.31496062992125984" footer="0.31496062992125984"/>
  <pageSetup paperSize="9" scale="40" fitToHeight="1000" orientation="landscape" r:id="rId8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 ГКПЗ</vt:lpstr>
      <vt:lpstr>'19 ГКПЗ'!Заголовки_для_печати</vt:lpstr>
      <vt:lpstr>'19 ГКПЗ'!Область_печати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2023-05-09T22:05:23Z</dcterms:created>
  <dcterms:modified xsi:type="dcterms:W3CDTF">2024-11-13T00:03:09Z</dcterms:modified>
</cp:coreProperties>
</file>