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7 Кв" sheetId="1" r:id="rId1"/>
  </sheets>
  <definedNames>
    <definedName name="_xlnm._FilterDatabase" localSheetId="0" hidden="1">'17 Кв'!$A$20:$BC$74</definedName>
    <definedName name="Z_0166F564_6860_4A4D_BCAA_7E652E2AE38D_.wvu.FilterData" localSheetId="0" hidden="1">'17 Кв'!$A$20:$BC$21</definedName>
    <definedName name="Z_06A3F353_51B3_4A72_AD0A_D70EC1B6E0CE_.wvu.FilterData" localSheetId="0" hidden="1">'17 Кв'!$A$20:$BC$21</definedName>
    <definedName name="Z_0A56C8BB_F57D_4E95_9156_3312F9525C5E_.wvu.FilterData" localSheetId="0" hidden="1">'17 Кв'!$A$20:$BC$21</definedName>
    <definedName name="Z_0D93C89F_D6DE_45E3_8D65_4852C654EFF1_.wvu.FilterData" localSheetId="0" hidden="1">'17 Кв'!$A$21:$BC$21</definedName>
    <definedName name="Z_0D93C89F_D6DE_45E3_8D65_4852C654EFF1_.wvu.PrintArea" localSheetId="0" hidden="1">'17 Кв'!#REF!</definedName>
    <definedName name="Z_0D93C89F_D6DE_45E3_8D65_4852C654EFF1_.wvu.Rows" localSheetId="0" hidden="1">'17 Кв'!$1:$15</definedName>
    <definedName name="Z_1017E5F6_993F_45C9_9841_6CF924CF1200_.wvu.FilterData" localSheetId="0" hidden="1">'17 Кв'!$A$20:$BC$21</definedName>
    <definedName name="Z_12DE1D8C_2E36_443D_8681_573806BBC37D_.wvu.FilterData" localSheetId="0" hidden="1">'17 Кв'!$A$20:$BC$21</definedName>
    <definedName name="Z_1470A267_A675_4CA9_A66C_50B69FF85DA3_.wvu.FilterData" localSheetId="0" hidden="1">'17 Кв'!$A$21:$BC$21</definedName>
    <definedName name="Z_1DD73D6D_9C2B_432B_A010_F3AA4D1268AD_.wvu.FilterData" localSheetId="0" hidden="1">'17 Кв'!$A$21:$BC$21</definedName>
    <definedName name="Z_20AAFC08_A47D_4708_AC7F_903FE11B5AF2_.wvu.FilterData" localSheetId="0" hidden="1">'17 Кв'!$A$21:$BC$21</definedName>
    <definedName name="Z_22CC746E_54D1_4507_8DEF_6253763F7EE1_.wvu.FilterData" localSheetId="0" hidden="1">'17 Кв'!$21:$21</definedName>
    <definedName name="Z_2BEAEC1A_B298_460D_A9B3_D140F87D3672_.wvu.FilterData" localSheetId="0" hidden="1">'17 Кв'!$A$20:$BC$21</definedName>
    <definedName name="Z_31D28A06_466F_4D16_A108_73C7E2B9C32A_.wvu.FilterData" localSheetId="0" hidden="1">'17 Кв'!$A$20:$BC$21</definedName>
    <definedName name="Z_3E520E1B_F34B_498F_8FF1_F06CA90FBFAA_.wvu.FilterData" localSheetId="0" hidden="1">'17 Кв'!$A$21:$BC$21</definedName>
    <definedName name="Z_4ACF0CD6_B518_4631_97D0_FF93F2411DDC_.wvu.FilterData" localSheetId="0" hidden="1">'17 Кв'!$A$20:$BC$21</definedName>
    <definedName name="Z_57B90536_E403_481F_B537_76A8A1190347_.wvu.FilterData" localSheetId="0" hidden="1">'17 Кв'!$21:$21</definedName>
    <definedName name="Z_57B90536_E403_481F_B537_76A8A1190347_.wvu.PrintArea" localSheetId="0" hidden="1">'17 Кв'!$A$1:$BC$21</definedName>
    <definedName name="Z_5DB7E5BF_CEC1_42A1_9C83_A7788781F5A9_.wvu.FilterData" localSheetId="0" hidden="1">'17 Кв'!$21:$21</definedName>
    <definedName name="Z_655DFEB5_C371_40DD_82FC_2F6B360E2859_.wvu.FilterData" localSheetId="0" hidden="1">'17 Кв'!$A$20:$BC$21</definedName>
    <definedName name="Z_66D403AB_EA89_4957_AA3A_9374DB17FF5F_.wvu.FilterData" localSheetId="0" hidden="1">'17 Кв'!$20:$21</definedName>
    <definedName name="Z_69A29897_1D67_46B2_9C0C_AA0ADAC9AB8C_.wvu.FilterData" localSheetId="0" hidden="1">'17 Кв'!$A$20:$BC$21</definedName>
    <definedName name="Z_6A6CA2DE_E202_4C2C_9E51_D61596FE3BE4_.wvu.FilterData" localSheetId="0" hidden="1">'17 Кв'!$A$20:$BC$21</definedName>
    <definedName name="Z_6A7E002B_8921_4A6C_97BD_CAAFD32E4193_.wvu.FilterData" localSheetId="0" hidden="1">'17 Кв'!$A$20:$WQX$21</definedName>
    <definedName name="Z_6FC8CDDA_2F22_43F0_A6F6_3C1F10ECFB0A_.wvu.FilterData" localSheetId="0" hidden="1">'17 Кв'!$A$20:$BC$21</definedName>
    <definedName name="Z_76B2CB0E_CEFE_4EB8_98D5_1549117C705E_.wvu.FilterData" localSheetId="0" hidden="1">'17 Кв'!$21:$21</definedName>
    <definedName name="Z_84115113_B222_4DEE_BC7D_2DE479502603_.wvu.FilterData" localSheetId="0" hidden="1">'17 Кв'!$A$21:$BC$21</definedName>
    <definedName name="Z_84623340_CF58_4BC5_A988_3823C261B227_.wvu.FilterData" localSheetId="0" hidden="1">'17 Кв'!$A$21:$BC$21</definedName>
    <definedName name="Z_84623340_CF58_4BC5_A988_3823C261B227_.wvu.PrintArea" localSheetId="0" hidden="1">'17 Кв'!#REF!</definedName>
    <definedName name="Z_9B430562_8070_4258_8703_BFAE6EBDC58C_.wvu.FilterData" localSheetId="0" hidden="1">'17 Кв'!$A$21:$BC$21</definedName>
    <definedName name="Z_A828C0E4_02B6_47D2_81F6_4D00B4CDDD76_.wvu.FilterData" localSheetId="0" hidden="1">'17 Кв'!$A$21:$BC$21</definedName>
    <definedName name="Z_A828C0E4_02B6_47D2_81F6_4D00B4CDDD76_.wvu.PrintArea" localSheetId="0" hidden="1">'17 Кв'!#REF!</definedName>
    <definedName name="Z_A8E6238A_3E47_434B_B527_BB19EEE0EF57_.wvu.FilterData" localSheetId="0" hidden="1">'17 Кв'!$21:$21</definedName>
    <definedName name="Z_AC71B388_5FE0_4A9D_8A8E_E18D1F00B0E3_.wvu.FilterData" localSheetId="0" hidden="1">'17 Кв'!$A$20:$BC$21</definedName>
    <definedName name="Z_B67F72CC_5B08_4152_B04C_8E7C4B7E3EDA_.wvu.FilterData" localSheetId="0" hidden="1">'17 Кв'!$A$21:$WUD$21</definedName>
    <definedName name="Z_BDCFAB3B_193D_4613_ADB3_826DDAB1D3E4_.wvu.FilterData" localSheetId="0" hidden="1">'17 Кв'!$A$20:$BC$21</definedName>
    <definedName name="Z_C15C57B9_037F_4445_B888_4EC853978147_.wvu.FilterData" localSheetId="0" hidden="1">'17 Кв'!$A$21:$BC$21</definedName>
    <definedName name="Z_CE1E033E_FF00_49FF_86F8_A53BE3AEB0CB_.wvu.FilterData" localSheetId="0" hidden="1">'17 Кв'!$A$20:$WUD$21</definedName>
    <definedName name="Z_CE1E033E_FF00_49FF_86F8_A53BE3AEB0CB_.wvu.PrintArea" localSheetId="0" hidden="1">'17 Кв'!#REF!</definedName>
    <definedName name="Z_D65DB3B3_D583_4A50_96A0_49F0BFBC42FA_.wvu.FilterData" localSheetId="0" hidden="1">'17 Кв'!$A$21:$BC$21</definedName>
    <definedName name="Z_E104860A_A3B7_4FDF_8BAB_6F219D9D3E8F_.wvu.FilterData" localSheetId="0" hidden="1">'17 Кв'!$A$21:$BC$21</definedName>
    <definedName name="Z_E104860A_A3B7_4FDF_8BAB_6F219D9D3E8F_.wvu.PrintArea" localSheetId="0" hidden="1">'17 Кв'!#REF!</definedName>
    <definedName name="Z_E8944C33_CF35_4790_9FEB_7204E02DE563_.wvu.FilterData" localSheetId="0" hidden="1">'17 Кв'!$A$21:$BC$21</definedName>
    <definedName name="Z_E8944C33_CF35_4790_9FEB_7204E02DE563_.wvu.PrintArea" localSheetId="0" hidden="1">'17 Кв'!$A$1:$BC$21</definedName>
    <definedName name="Z_EF664B56_5069_481F_BF03_744F9121EDA1_.wvu.FilterData" localSheetId="0" hidden="1">'17 Кв'!$A$20:$BC$21</definedName>
    <definedName name="Z_F31A80D5_9B1D_4379_8C89_D1441E3AA280_.wvu.FilterData" localSheetId="0" hidden="1">'17 Кв'!$A$20:$BC$21</definedName>
    <definedName name="Z_F542FC93_15B6_4F75_8CE6_13289B723FF3_.wvu.FilterData" localSheetId="0" hidden="1">'17 Кв'!$A$20:$BC$21</definedName>
    <definedName name="_xlnm.Print_Area" localSheetId="0">'17 Кв'!#REF!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74" i="1" l="1"/>
  <c r="AU68" i="1"/>
  <c r="AT48" i="1"/>
  <c r="AX68" i="1"/>
  <c r="AW48" i="1"/>
  <c r="AX48" i="1"/>
  <c r="AV48" i="1"/>
  <c r="AK70" i="1"/>
  <c r="AL70" i="1"/>
  <c r="AM70" i="1"/>
  <c r="AN70" i="1"/>
  <c r="AP70" i="1"/>
  <c r="AQ70" i="1"/>
  <c r="AR70" i="1"/>
  <c r="AS70" i="1"/>
  <c r="AU70" i="1"/>
  <c r="AV70" i="1"/>
  <c r="AW70" i="1"/>
  <c r="AX70" i="1"/>
  <c r="AZ70" i="1"/>
  <c r="BA70" i="1"/>
  <c r="BB70" i="1"/>
  <c r="BC70" i="1"/>
  <c r="AD70" i="1"/>
  <c r="AD49" i="1"/>
  <c r="AD47" i="1"/>
  <c r="D70" i="1"/>
  <c r="D28" i="1" s="1"/>
  <c r="D49" i="1"/>
  <c r="D47" i="1"/>
  <c r="W74" i="1"/>
  <c r="U68" i="1"/>
  <c r="X68" i="1"/>
  <c r="X48" i="1"/>
  <c r="W48" i="1"/>
  <c r="V48" i="1"/>
  <c r="F68" i="1"/>
  <c r="AD44" i="1" l="1"/>
  <c r="F73" i="1"/>
  <c r="F74" i="1"/>
  <c r="AY72" i="1"/>
  <c r="AT72" i="1"/>
  <c r="AP72" i="1"/>
  <c r="AO72" i="1" s="1"/>
  <c r="AJ72" i="1"/>
  <c r="AI72" i="1"/>
  <c r="AH72" i="1"/>
  <c r="AG72" i="1"/>
  <c r="Y72" i="1"/>
  <c r="T72" i="1"/>
  <c r="Q72" i="1"/>
  <c r="O72" i="1"/>
  <c r="J72" i="1"/>
  <c r="I72" i="1"/>
  <c r="H72" i="1"/>
  <c r="G72" i="1"/>
  <c r="F72" i="1"/>
  <c r="AY73" i="1"/>
  <c r="AT73" i="1"/>
  <c r="AF73" i="1"/>
  <c r="AO73" i="1"/>
  <c r="AJ73" i="1"/>
  <c r="AI73" i="1"/>
  <c r="AH73" i="1"/>
  <c r="AG73" i="1"/>
  <c r="Y73" i="1"/>
  <c r="T73" i="1"/>
  <c r="O73" i="1"/>
  <c r="J73" i="1"/>
  <c r="I73" i="1"/>
  <c r="H73" i="1"/>
  <c r="G73" i="1"/>
  <c r="AE73" i="1" l="1"/>
  <c r="E72" i="1"/>
  <c r="E73" i="1"/>
  <c r="AF72" i="1"/>
  <c r="AE72" i="1" s="1"/>
  <c r="AS68" i="1"/>
  <c r="AS48" i="1"/>
  <c r="S68" i="1"/>
  <c r="S48" i="1"/>
  <c r="R48" i="1"/>
  <c r="Q48" i="1"/>
  <c r="K70" i="1" l="1"/>
  <c r="L70" i="1"/>
  <c r="M70" i="1"/>
  <c r="N70" i="1"/>
  <c r="P70" i="1"/>
  <c r="Q70" i="1"/>
  <c r="R70" i="1"/>
  <c r="S70" i="1"/>
  <c r="U70" i="1"/>
  <c r="V70" i="1"/>
  <c r="W70" i="1"/>
  <c r="X70" i="1"/>
  <c r="Z70" i="1"/>
  <c r="AA70" i="1"/>
  <c r="AB70" i="1"/>
  <c r="AC70" i="1"/>
  <c r="AY71" i="1"/>
  <c r="AT71" i="1"/>
  <c r="AO71" i="1"/>
  <c r="AM71" i="1"/>
  <c r="AJ71" i="1"/>
  <c r="AI71" i="1"/>
  <c r="AH71" i="1"/>
  <c r="AG71" i="1"/>
  <c r="AF71" i="1"/>
  <c r="Y71" i="1"/>
  <c r="T71" i="1"/>
  <c r="O71" i="1"/>
  <c r="M71" i="1"/>
  <c r="H71" i="1" s="1"/>
  <c r="J71" i="1"/>
  <c r="I71" i="1"/>
  <c r="G71" i="1"/>
  <c r="F71" i="1"/>
  <c r="AE71" i="1" l="1"/>
  <c r="AG70" i="1"/>
  <c r="AJ70" i="1"/>
  <c r="AY70" i="1"/>
  <c r="E71" i="1"/>
  <c r="AJ74" i="1"/>
  <c r="AN48" i="1"/>
  <c r="AH74" i="1"/>
  <c r="AH70" i="1" s="1"/>
  <c r="AN68" i="1"/>
  <c r="AJ68" i="1" s="1"/>
  <c r="AJ67" i="1" s="1"/>
  <c r="AJ63" i="1" s="1"/>
  <c r="AJ26" i="1" s="1"/>
  <c r="N48" i="1"/>
  <c r="K50" i="1"/>
  <c r="N68" i="1"/>
  <c r="H74" i="1"/>
  <c r="AY74" i="1"/>
  <c r="AT74" i="1"/>
  <c r="AT70" i="1" s="1"/>
  <c r="AO74" i="1"/>
  <c r="AO70" i="1" s="1"/>
  <c r="AI74" i="1"/>
  <c r="AI70" i="1" s="1"/>
  <c r="AG74" i="1"/>
  <c r="AF74" i="1"/>
  <c r="AF70" i="1" s="1"/>
  <c r="Y74" i="1"/>
  <c r="T74" i="1"/>
  <c r="O74" i="1"/>
  <c r="O70" i="1" s="1"/>
  <c r="O28" i="1" s="1"/>
  <c r="J74" i="1"/>
  <c r="I74" i="1"/>
  <c r="G74" i="1"/>
  <c r="AY68" i="1"/>
  <c r="AY67" i="1" s="1"/>
  <c r="AY63" i="1" s="1"/>
  <c r="AY26" i="1" s="1"/>
  <c r="AT68" i="1"/>
  <c r="AT67" i="1" s="1"/>
  <c r="AT63" i="1" s="1"/>
  <c r="AT26" i="1" s="1"/>
  <c r="AO68" i="1"/>
  <c r="AO67" i="1" s="1"/>
  <c r="AO63" i="1" s="1"/>
  <c r="AO26" i="1" s="1"/>
  <c r="AI68" i="1"/>
  <c r="AI67" i="1" s="1"/>
  <c r="AI63" i="1" s="1"/>
  <c r="AI26" i="1" s="1"/>
  <c r="AH68" i="1"/>
  <c r="AH67" i="1" s="1"/>
  <c r="AH63" i="1" s="1"/>
  <c r="AH26" i="1" s="1"/>
  <c r="AG68" i="1"/>
  <c r="AG67" i="1" s="1"/>
  <c r="AG63" i="1" s="1"/>
  <c r="AG26" i="1" s="1"/>
  <c r="AF68" i="1"/>
  <c r="AF67" i="1" s="1"/>
  <c r="AF63" i="1" s="1"/>
  <c r="AF26" i="1" s="1"/>
  <c r="Y68" i="1"/>
  <c r="Y67" i="1" s="1"/>
  <c r="Y63" i="1" s="1"/>
  <c r="Y26" i="1" s="1"/>
  <c r="T68" i="1"/>
  <c r="T67" i="1" s="1"/>
  <c r="T63" i="1" s="1"/>
  <c r="T26" i="1" s="1"/>
  <c r="O68" i="1"/>
  <c r="O67" i="1" s="1"/>
  <c r="O63" i="1" s="1"/>
  <c r="O26" i="1" s="1"/>
  <c r="J68" i="1"/>
  <c r="J67" i="1" s="1"/>
  <c r="J63" i="1" s="1"/>
  <c r="J26" i="1" s="1"/>
  <c r="I68" i="1"/>
  <c r="I67" i="1" s="1"/>
  <c r="I63" i="1" s="1"/>
  <c r="I26" i="1" s="1"/>
  <c r="H68" i="1"/>
  <c r="H67" i="1" s="1"/>
  <c r="H63" i="1" s="1"/>
  <c r="H26" i="1" s="1"/>
  <c r="G68" i="1"/>
  <c r="AY50" i="1"/>
  <c r="AY49" i="1" s="1"/>
  <c r="AT50" i="1"/>
  <c r="AT49" i="1" s="1"/>
  <c r="AO50" i="1"/>
  <c r="AO49" i="1" s="1"/>
  <c r="AJ50" i="1"/>
  <c r="AJ49" i="1" s="1"/>
  <c r="AI50" i="1"/>
  <c r="AI49" i="1" s="1"/>
  <c r="AH50" i="1"/>
  <c r="AH49" i="1" s="1"/>
  <c r="AG50" i="1"/>
  <c r="AG49" i="1" s="1"/>
  <c r="AF50" i="1"/>
  <c r="Y50" i="1"/>
  <c r="Y49" i="1" s="1"/>
  <c r="T50" i="1"/>
  <c r="T49" i="1" s="1"/>
  <c r="O50" i="1"/>
  <c r="O49" i="1" s="1"/>
  <c r="J50" i="1"/>
  <c r="J49" i="1" s="1"/>
  <c r="I50" i="1"/>
  <c r="I49" i="1" s="1"/>
  <c r="H50" i="1"/>
  <c r="H49" i="1" s="1"/>
  <c r="G50" i="1"/>
  <c r="G49" i="1" s="1"/>
  <c r="F50" i="1"/>
  <c r="AJ48" i="1"/>
  <c r="AJ47" i="1" s="1"/>
  <c r="AO48" i="1"/>
  <c r="AO47" i="1" s="1"/>
  <c r="AT47" i="1"/>
  <c r="AY48" i="1"/>
  <c r="AY47" i="1" s="1"/>
  <c r="AI48" i="1"/>
  <c r="AI47" i="1" s="1"/>
  <c r="AH48" i="1"/>
  <c r="AG48" i="1"/>
  <c r="AG47" i="1" s="1"/>
  <c r="AF48" i="1"/>
  <c r="AF47" i="1" s="1"/>
  <c r="Y48" i="1"/>
  <c r="T48" i="1"/>
  <c r="T47" i="1" s="1"/>
  <c r="T44" i="1" s="1"/>
  <c r="O48" i="1"/>
  <c r="O47" i="1" s="1"/>
  <c r="J48" i="1"/>
  <c r="J47" i="1" s="1"/>
  <c r="I48" i="1"/>
  <c r="I47" i="1" s="1"/>
  <c r="H48" i="1"/>
  <c r="H47" i="1" s="1"/>
  <c r="G48" i="1"/>
  <c r="G47" i="1" s="1"/>
  <c r="F48" i="1"/>
  <c r="F47" i="1" s="1"/>
  <c r="K47" i="1"/>
  <c r="L47" i="1"/>
  <c r="M47" i="1"/>
  <c r="N47" i="1"/>
  <c r="P47" i="1"/>
  <c r="Q47" i="1"/>
  <c r="R47" i="1"/>
  <c r="S47" i="1"/>
  <c r="U47" i="1"/>
  <c r="V47" i="1"/>
  <c r="W47" i="1"/>
  <c r="X47" i="1"/>
  <c r="Y47" i="1"/>
  <c r="Z47" i="1"/>
  <c r="AA47" i="1"/>
  <c r="AB47" i="1"/>
  <c r="AC47" i="1"/>
  <c r="AK47" i="1"/>
  <c r="AL47" i="1"/>
  <c r="AM47" i="1"/>
  <c r="AN47" i="1"/>
  <c r="AP47" i="1"/>
  <c r="AQ47" i="1"/>
  <c r="AR47" i="1"/>
  <c r="AS47" i="1"/>
  <c r="AU47" i="1"/>
  <c r="AV47" i="1"/>
  <c r="AW47" i="1"/>
  <c r="AX47" i="1"/>
  <c r="AZ47" i="1"/>
  <c r="BA47" i="1"/>
  <c r="BB47" i="1"/>
  <c r="BC47" i="1"/>
  <c r="K49" i="1"/>
  <c r="L49" i="1"/>
  <c r="M49" i="1"/>
  <c r="N49" i="1"/>
  <c r="P49" i="1"/>
  <c r="Q49" i="1"/>
  <c r="R49" i="1"/>
  <c r="S49" i="1"/>
  <c r="U49" i="1"/>
  <c r="V49" i="1"/>
  <c r="W49" i="1"/>
  <c r="X49" i="1"/>
  <c r="Z49" i="1"/>
  <c r="AA49" i="1"/>
  <c r="AB49" i="1"/>
  <c r="AC49" i="1"/>
  <c r="AK49" i="1"/>
  <c r="AL49" i="1"/>
  <c r="AM49" i="1"/>
  <c r="AN49" i="1"/>
  <c r="AP49" i="1"/>
  <c r="AQ49" i="1"/>
  <c r="AR49" i="1"/>
  <c r="AS49" i="1"/>
  <c r="AU49" i="1"/>
  <c r="AV49" i="1"/>
  <c r="AW49" i="1"/>
  <c r="AX49" i="1"/>
  <c r="AZ49" i="1"/>
  <c r="BA49" i="1"/>
  <c r="BB49" i="1"/>
  <c r="BC49" i="1"/>
  <c r="F67" i="1"/>
  <c r="F63" i="1" s="1"/>
  <c r="F26" i="1" s="1"/>
  <c r="K67" i="1"/>
  <c r="K63" i="1" s="1"/>
  <c r="K26" i="1" s="1"/>
  <c r="L67" i="1"/>
  <c r="L63" i="1" s="1"/>
  <c r="L26" i="1" s="1"/>
  <c r="M67" i="1"/>
  <c r="M63" i="1" s="1"/>
  <c r="M26" i="1" s="1"/>
  <c r="N67" i="1"/>
  <c r="N63" i="1" s="1"/>
  <c r="N26" i="1" s="1"/>
  <c r="P67" i="1"/>
  <c r="P63" i="1" s="1"/>
  <c r="P26" i="1" s="1"/>
  <c r="Q67" i="1"/>
  <c r="Q63" i="1" s="1"/>
  <c r="Q26" i="1" s="1"/>
  <c r="R67" i="1"/>
  <c r="R63" i="1" s="1"/>
  <c r="R26" i="1" s="1"/>
  <c r="S67" i="1"/>
  <c r="S63" i="1" s="1"/>
  <c r="S26" i="1" s="1"/>
  <c r="U67" i="1"/>
  <c r="U63" i="1" s="1"/>
  <c r="U26" i="1" s="1"/>
  <c r="V67" i="1"/>
  <c r="V63" i="1" s="1"/>
  <c r="V26" i="1" s="1"/>
  <c r="W67" i="1"/>
  <c r="W63" i="1" s="1"/>
  <c r="W26" i="1" s="1"/>
  <c r="X67" i="1"/>
  <c r="X63" i="1" s="1"/>
  <c r="X26" i="1" s="1"/>
  <c r="Z67" i="1"/>
  <c r="Z63" i="1" s="1"/>
  <c r="Z26" i="1" s="1"/>
  <c r="AA67" i="1"/>
  <c r="AA63" i="1" s="1"/>
  <c r="AA26" i="1" s="1"/>
  <c r="AB67" i="1"/>
  <c r="AB63" i="1" s="1"/>
  <c r="AB26" i="1" s="1"/>
  <c r="AC67" i="1"/>
  <c r="AC63" i="1" s="1"/>
  <c r="AC26" i="1" s="1"/>
  <c r="AD67" i="1"/>
  <c r="AD63" i="1" s="1"/>
  <c r="AD26" i="1" s="1"/>
  <c r="AK67" i="1"/>
  <c r="AK63" i="1" s="1"/>
  <c r="AK26" i="1" s="1"/>
  <c r="AL67" i="1"/>
  <c r="AL63" i="1" s="1"/>
  <c r="AL26" i="1" s="1"/>
  <c r="AM67" i="1"/>
  <c r="AM63" i="1" s="1"/>
  <c r="AM26" i="1" s="1"/>
  <c r="AN67" i="1"/>
  <c r="AN63" i="1" s="1"/>
  <c r="AN26" i="1" s="1"/>
  <c r="AP67" i="1"/>
  <c r="AP63" i="1" s="1"/>
  <c r="AP26" i="1" s="1"/>
  <c r="AQ67" i="1"/>
  <c r="AQ63" i="1" s="1"/>
  <c r="AQ26" i="1" s="1"/>
  <c r="AR67" i="1"/>
  <c r="AR63" i="1" s="1"/>
  <c r="AR26" i="1" s="1"/>
  <c r="AS67" i="1"/>
  <c r="AS63" i="1" s="1"/>
  <c r="AS26" i="1" s="1"/>
  <c r="AU67" i="1"/>
  <c r="AU63" i="1" s="1"/>
  <c r="AU26" i="1" s="1"/>
  <c r="AV67" i="1"/>
  <c r="AV63" i="1" s="1"/>
  <c r="AV26" i="1" s="1"/>
  <c r="AW67" i="1"/>
  <c r="AW63" i="1" s="1"/>
  <c r="AW26" i="1" s="1"/>
  <c r="AX67" i="1"/>
  <c r="AX63" i="1" s="1"/>
  <c r="AX26" i="1" s="1"/>
  <c r="AZ67" i="1"/>
  <c r="AZ63" i="1" s="1"/>
  <c r="AZ26" i="1" s="1"/>
  <c r="BA67" i="1"/>
  <c r="BA63" i="1" s="1"/>
  <c r="BA26" i="1" s="1"/>
  <c r="BB67" i="1"/>
  <c r="BB63" i="1" s="1"/>
  <c r="BB26" i="1" s="1"/>
  <c r="BC67" i="1"/>
  <c r="BC63" i="1" s="1"/>
  <c r="BC26" i="1" s="1"/>
  <c r="K28" i="1"/>
  <c r="L28" i="1"/>
  <c r="N28" i="1"/>
  <c r="P28" i="1"/>
  <c r="Q28" i="1"/>
  <c r="R28" i="1"/>
  <c r="S28" i="1"/>
  <c r="U28" i="1"/>
  <c r="V28" i="1"/>
  <c r="W28" i="1"/>
  <c r="X28" i="1"/>
  <c r="Z28" i="1"/>
  <c r="AA28" i="1"/>
  <c r="AB28" i="1"/>
  <c r="AC28" i="1"/>
  <c r="AD28" i="1"/>
  <c r="AK28" i="1"/>
  <c r="AL28" i="1"/>
  <c r="AM28" i="1"/>
  <c r="AN28" i="1"/>
  <c r="AP28" i="1"/>
  <c r="AQ28" i="1"/>
  <c r="AR28" i="1"/>
  <c r="AS28" i="1"/>
  <c r="AU28" i="1"/>
  <c r="AV28" i="1"/>
  <c r="AW28" i="1"/>
  <c r="AX28" i="1"/>
  <c r="AZ28" i="1"/>
  <c r="BA28" i="1"/>
  <c r="BB28" i="1"/>
  <c r="BC28" i="1"/>
  <c r="D67" i="1"/>
  <c r="D63" i="1" s="1"/>
  <c r="D26" i="1" s="1"/>
  <c r="E74" i="1" l="1"/>
  <c r="E70" i="1" s="1"/>
  <c r="E28" i="1" s="1"/>
  <c r="G67" i="1"/>
  <c r="G63" i="1" s="1"/>
  <c r="G26" i="1" s="1"/>
  <c r="E68" i="1"/>
  <c r="E67" i="1" s="1"/>
  <c r="E63" i="1" s="1"/>
  <c r="E26" i="1" s="1"/>
  <c r="Y70" i="1"/>
  <c r="Y28" i="1" s="1"/>
  <c r="AT28" i="1"/>
  <c r="AV44" i="1"/>
  <c r="AV23" i="1" s="1"/>
  <c r="AV21" i="1" s="1"/>
  <c r="AV29" i="1" s="1"/>
  <c r="AY28" i="1"/>
  <c r="T70" i="1"/>
  <c r="T28" i="1" s="1"/>
  <c r="F70" i="1"/>
  <c r="F28" i="1" s="1"/>
  <c r="G70" i="1"/>
  <c r="G28" i="1" s="1"/>
  <c r="I70" i="1"/>
  <c r="I28" i="1" s="1"/>
  <c r="J70" i="1"/>
  <c r="J28" i="1" s="1"/>
  <c r="H70" i="1"/>
  <c r="H28" i="1" s="1"/>
  <c r="AF28" i="1"/>
  <c r="AI28" i="1"/>
  <c r="AO28" i="1"/>
  <c r="AJ28" i="1"/>
  <c r="AH28" i="1"/>
  <c r="D44" i="1"/>
  <c r="D23" i="1" s="1"/>
  <c r="D21" i="1" s="1"/>
  <c r="D29" i="1" s="1"/>
  <c r="AN44" i="1"/>
  <c r="AN23" i="1" s="1"/>
  <c r="AN21" i="1" s="1"/>
  <c r="AN29" i="1" s="1"/>
  <c r="AZ44" i="1"/>
  <c r="AZ23" i="1" s="1"/>
  <c r="AZ21" i="1" s="1"/>
  <c r="AZ29" i="1" s="1"/>
  <c r="BC44" i="1"/>
  <c r="BC23" i="1" s="1"/>
  <c r="BC21" i="1" s="1"/>
  <c r="BC29" i="1" s="1"/>
  <c r="AR44" i="1"/>
  <c r="AR23" i="1" s="1"/>
  <c r="AR21" i="1" s="1"/>
  <c r="AR29" i="1" s="1"/>
  <c r="AE48" i="1"/>
  <c r="AE47" i="1" s="1"/>
  <c r="AE50" i="1"/>
  <c r="AE49" i="1" s="1"/>
  <c r="AH47" i="1"/>
  <c r="AH44" i="1" s="1"/>
  <c r="AH23" i="1" s="1"/>
  <c r="AE74" i="1"/>
  <c r="AE70" i="1" s="1"/>
  <c r="AE68" i="1"/>
  <c r="AE67" i="1" s="1"/>
  <c r="AE63" i="1" s="1"/>
  <c r="AE26" i="1" s="1"/>
  <c r="AB44" i="1"/>
  <c r="AB23" i="1" s="1"/>
  <c r="AB21" i="1" s="1"/>
  <c r="AB29" i="1" s="1"/>
  <c r="X44" i="1"/>
  <c r="X23" i="1" s="1"/>
  <c r="X21" i="1" s="1"/>
  <c r="X29" i="1" s="1"/>
  <c r="W44" i="1"/>
  <c r="W23" i="1" s="1"/>
  <c r="W21" i="1" s="1"/>
  <c r="W29" i="1" s="1"/>
  <c r="T23" i="1"/>
  <c r="P44" i="1"/>
  <c r="P23" i="1" s="1"/>
  <c r="P21" i="1" s="1"/>
  <c r="P29" i="1" s="1"/>
  <c r="L44" i="1"/>
  <c r="L23" i="1" s="1"/>
  <c r="L21" i="1" s="1"/>
  <c r="L29" i="1" s="1"/>
  <c r="E50" i="1"/>
  <c r="E49" i="1" s="1"/>
  <c r="E48" i="1"/>
  <c r="E47" i="1" s="1"/>
  <c r="F49" i="1"/>
  <c r="F44" i="1" s="1"/>
  <c r="F23" i="1" s="1"/>
  <c r="M28" i="1"/>
  <c r="AG28" i="1"/>
  <c r="AI44" i="1"/>
  <c r="AI23" i="1" s="1"/>
  <c r="AF49" i="1"/>
  <c r="AY44" i="1"/>
  <c r="AY23" i="1" s="1"/>
  <c r="AU44" i="1"/>
  <c r="AU23" i="1" s="1"/>
  <c r="AU21" i="1" s="1"/>
  <c r="AU29" i="1" s="1"/>
  <c r="AQ44" i="1"/>
  <c r="AQ23" i="1" s="1"/>
  <c r="AQ21" i="1" s="1"/>
  <c r="AQ29" i="1" s="1"/>
  <c r="AM44" i="1"/>
  <c r="AM23" i="1" s="1"/>
  <c r="AM21" i="1" s="1"/>
  <c r="AM29" i="1" s="1"/>
  <c r="H44" i="1"/>
  <c r="H23" i="1" s="1"/>
  <c r="AJ44" i="1"/>
  <c r="AJ23" i="1" s="1"/>
  <c r="G44" i="1"/>
  <c r="G23" i="1" s="1"/>
  <c r="AF44" i="1"/>
  <c r="AF23" i="1" s="1"/>
  <c r="AA44" i="1"/>
  <c r="AA23" i="1" s="1"/>
  <c r="AA21" i="1" s="1"/>
  <c r="AA29" i="1" s="1"/>
  <c r="S44" i="1"/>
  <c r="S23" i="1" s="1"/>
  <c r="S21" i="1" s="1"/>
  <c r="S29" i="1" s="1"/>
  <c r="O44" i="1"/>
  <c r="O23" i="1" s="1"/>
  <c r="O21" i="1" s="1"/>
  <c r="O29" i="1" s="1"/>
  <c r="K44" i="1"/>
  <c r="K23" i="1" s="1"/>
  <c r="K21" i="1" s="1"/>
  <c r="K29" i="1" s="1"/>
  <c r="BB44" i="1"/>
  <c r="BB23" i="1" s="1"/>
  <c r="BB21" i="1" s="1"/>
  <c r="BB29" i="1" s="1"/>
  <c r="AX44" i="1"/>
  <c r="AX23" i="1" s="1"/>
  <c r="AX21" i="1" s="1"/>
  <c r="AX29" i="1" s="1"/>
  <c r="AT44" i="1"/>
  <c r="AT23" i="1" s="1"/>
  <c r="AP44" i="1"/>
  <c r="AP23" i="1" s="1"/>
  <c r="AP21" i="1" s="1"/>
  <c r="AP29" i="1" s="1"/>
  <c r="AL44" i="1"/>
  <c r="AL23" i="1" s="1"/>
  <c r="AL21" i="1" s="1"/>
  <c r="AL29" i="1" s="1"/>
  <c r="AD23" i="1"/>
  <c r="AD21" i="1" s="1"/>
  <c r="AD29" i="1" s="1"/>
  <c r="Z44" i="1"/>
  <c r="Z23" i="1" s="1"/>
  <c r="Z21" i="1" s="1"/>
  <c r="Z29" i="1" s="1"/>
  <c r="V44" i="1"/>
  <c r="V23" i="1" s="1"/>
  <c r="V21" i="1" s="1"/>
  <c r="V29" i="1" s="1"/>
  <c r="R44" i="1"/>
  <c r="R23" i="1" s="1"/>
  <c r="R21" i="1" s="1"/>
  <c r="R29" i="1" s="1"/>
  <c r="N44" i="1"/>
  <c r="N23" i="1" s="1"/>
  <c r="N21" i="1" s="1"/>
  <c r="N29" i="1" s="1"/>
  <c r="J44" i="1"/>
  <c r="J23" i="1" s="1"/>
  <c r="BA44" i="1"/>
  <c r="BA23" i="1" s="1"/>
  <c r="BA21" i="1" s="1"/>
  <c r="BA29" i="1" s="1"/>
  <c r="AW44" i="1"/>
  <c r="AW23" i="1" s="1"/>
  <c r="AW21" i="1" s="1"/>
  <c r="AW29" i="1" s="1"/>
  <c r="AS44" i="1"/>
  <c r="AS23" i="1" s="1"/>
  <c r="AS21" i="1" s="1"/>
  <c r="AS29" i="1" s="1"/>
  <c r="AO44" i="1"/>
  <c r="AO23" i="1" s="1"/>
  <c r="AK44" i="1"/>
  <c r="AK23" i="1" s="1"/>
  <c r="AK21" i="1" s="1"/>
  <c r="AK29" i="1" s="1"/>
  <c r="AG44" i="1"/>
  <c r="AG23" i="1" s="1"/>
  <c r="AC44" i="1"/>
  <c r="AC23" i="1" s="1"/>
  <c r="AC21" i="1" s="1"/>
  <c r="AC29" i="1" s="1"/>
  <c r="Y44" i="1"/>
  <c r="Y23" i="1" s="1"/>
  <c r="U44" i="1"/>
  <c r="U23" i="1" s="1"/>
  <c r="U21" i="1" s="1"/>
  <c r="U29" i="1" s="1"/>
  <c r="Q44" i="1"/>
  <c r="Q23" i="1" s="1"/>
  <c r="Q21" i="1" s="1"/>
  <c r="Q29" i="1" s="1"/>
  <c r="M44" i="1"/>
  <c r="M23" i="1" s="1"/>
  <c r="I44" i="1"/>
  <c r="I23" i="1" s="1"/>
  <c r="C20" i="1"/>
  <c r="AY21" i="1" l="1"/>
  <c r="AY29" i="1" s="1"/>
  <c r="Y21" i="1"/>
  <c r="Y29" i="1" s="1"/>
  <c r="AT21" i="1"/>
  <c r="AT29" i="1" s="1"/>
  <c r="T21" i="1"/>
  <c r="T29" i="1" s="1"/>
  <c r="F21" i="1"/>
  <c r="F29" i="1" s="1"/>
  <c r="G21" i="1"/>
  <c r="G29" i="1" s="1"/>
  <c r="I21" i="1"/>
  <c r="I29" i="1" s="1"/>
  <c r="J21" i="1"/>
  <c r="J29" i="1" s="1"/>
  <c r="H21" i="1"/>
  <c r="H29" i="1" s="1"/>
  <c r="AO21" i="1"/>
  <c r="AO29" i="1" s="1"/>
  <c r="AF21" i="1"/>
  <c r="AF29" i="1" s="1"/>
  <c r="AI21" i="1"/>
  <c r="AI29" i="1" s="1"/>
  <c r="AE28" i="1"/>
  <c r="AH21" i="1"/>
  <c r="AH29" i="1" s="1"/>
  <c r="AJ21" i="1"/>
  <c r="AJ29" i="1" s="1"/>
  <c r="M21" i="1"/>
  <c r="M29" i="1" s="1"/>
  <c r="AE44" i="1"/>
  <c r="AE23" i="1" s="1"/>
  <c r="AG21" i="1"/>
  <c r="AG29" i="1" s="1"/>
  <c r="E44" i="1"/>
  <c r="E23" i="1" s="1"/>
  <c r="AE21" i="1" l="1"/>
  <c r="AE29" i="1" s="1"/>
  <c r="E21" i="1"/>
  <c r="E29" i="1" s="1"/>
</calcChain>
</file>

<file path=xl/sharedStrings.xml><?xml version="1.0" encoding="utf-8"?>
<sst xmlns="http://schemas.openxmlformats.org/spreadsheetml/2006/main" count="297" uniqueCount="181">
  <si>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</si>
  <si>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</si>
  <si>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</si>
  <si>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</si>
  <si>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</si>
  <si>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</si>
  <si>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</si>
  <si>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</si>
  <si>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</si>
  <si>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</si>
  <si>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</si>
  <si>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</si>
  <si>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</si>
  <si>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</si>
  <si>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</si>
  <si>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</si>
  <si>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</si>
  <si>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</si>
  <si>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</si>
  <si>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</si>
  <si>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</si>
  <si>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</si>
  <si>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</si>
  <si>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</si>
  <si>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</si>
  <si>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</si>
  <si>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</si>
  <si>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</si>
  <si>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</si>
  <si>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</si>
  <si>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</si>
  <si>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</si>
  <si>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</si>
  <si>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</si>
  <si>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</si>
  <si>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</si>
  <si>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</si>
  <si>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</si>
  <si>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</si>
  <si>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</si>
  <si>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</si>
  <si>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</si>
  <si>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</si>
  <si>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</si>
  <si>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</si>
  <si>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</si>
  <si>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</si>
  <si>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</si>
  <si>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</si>
  <si>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</si>
  <si>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</si>
  <si>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</si>
  <si>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</si>
  <si>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</si>
  <si>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</si>
  <si>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</si>
  <si>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</si>
  <si>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</si>
  <si>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</si>
  <si>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</si>
  <si>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</si>
  <si>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</si>
  <si>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</si>
  <si>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</si>
  <si>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</si>
  <si>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</si>
  <si>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</si>
  <si>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</si>
  <si>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</si>
  <si>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</si>
  <si>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</si>
  <si>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</si>
  <si>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</si>
  <si>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</si>
  <si>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</si>
  <si>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</si>
  <si>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</si>
  <si>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</si>
  <si>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</si>
  <si>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</si>
  <si>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</si>
  <si>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</si>
  <si>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</si>
  <si>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</si>
  <si>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</si>
  <si>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</si>
  <si>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</si>
  <si>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</si>
  <si>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</si>
  <si>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</si>
  <si>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</si>
  <si>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</si>
  <si>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</si>
  <si>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</si>
  <si>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</si>
  <si>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</si>
  <si>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</si>
  <si>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</si>
  <si>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</si>
  <si>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</si>
  <si>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</si>
  <si>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</si>
  <si>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</si>
  <si>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</si>
  <si>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</si>
  <si>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</si>
  <si>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</si>
  <si>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</si>
  <si>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</si>
  <si>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</si>
  <si>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</si>
  <si>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</si>
  <si>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</si>
  <si>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</si>
  <si>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</si>
  <si>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</si>
  <si>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</si>
  <si>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</si>
  <si>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</si>
  <si>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</si>
  <si>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</si>
  <si>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</si>
  <si>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</si>
  <si>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</si>
  <si>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</si>
  <si>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</si>
  <si>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</si>
  <si>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</si>
  <si>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</si>
  <si>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</si>
  <si>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</si>
  <si>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</si>
  <si>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</si>
  <si>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</si>
  <si>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</si>
  <si>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</si>
  <si>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</si>
  <si>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</si>
  <si>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</si>
  <si>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</si>
  <si>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</si>
  <si>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</si>
  <si>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</si>
  <si>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</si>
  <si>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</si>
  <si>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</si>
  <si>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</si>
  <si>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</si>
  <si>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</si>
  <si>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</si>
  <si>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</si>
  <si>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Объем финансирования капитальных вложений  2024 год, млн рублей (с НДС)</t>
  </si>
  <si>
    <t>Объем освоения капитальных вложений  (закрыто актами выполненных работ) 2024 год, млн рублей (без НДС)</t>
  </si>
  <si>
    <t>Год формирования информации: 2024 год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</si>
  <si>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</si>
  <si>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</si>
  <si>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</si>
  <si>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</si>
  <si>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</si>
  <si>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</si>
  <si>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</si>
  <si>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</si>
  <si>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</si>
  <si>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</si>
  <si>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</si>
  <si>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</si>
  <si>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</si>
  <si>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</si>
  <si>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</si>
  <si>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</si>
  <si>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О_10501</t>
  </si>
  <si>
    <t>нд</t>
  </si>
  <si>
    <t>Приобретение калибратора многофункционального  ЭЛМЕТРО-Вольта</t>
  </si>
  <si>
    <t>Модернизация системы освещения периметра мини-ТЭЦ "Центральная"</t>
  </si>
  <si>
    <t>N_9601</t>
  </si>
  <si>
    <t xml:space="preserve">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
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
</t>
  </si>
  <si>
    <t>за 9 меяцев 2024 года</t>
  </si>
  <si>
    <t>Модернизация узлов учета тепловой энергии на мини-ТЭЦ «Центральная»,  мини-ТЭЦ Океанариум</t>
  </si>
  <si>
    <t xml:space="preserve">Приобретение межсетевых экранов UserGate </t>
  </si>
  <si>
    <t>O_10201</t>
  </si>
  <si>
    <t>O_10600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</si>
</sst>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00000000000"/>
    <numFmt numFmtId="165" formatCode="#,##0.000000000"/>
    <numFmt numFmtId="166" formatCode="#,##0.00000000"/>
    <numFmt numFmtId="167" formatCode="0.000000000"/>
    <numFmt numFmtId="168" formatCode="0.0000000"/>
    <numFmt numFmtId="169" formatCode="0.00000000"/>
    <numFmt numFmtId="170" formatCode="0.00000"/>
    <numFmt numFmtId="171" formatCode="0.000000"/>
    <numFmt numFmtId="172" formatCode="0.0000000000000"/>
    <numFmt numFmtId="173" formatCode="0.0000"/>
  </numFmts>
  <fonts count="14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SimSun"/>
    </font>
    <font>
      <sz val="10"/>
      <name val="Helv"/>
    </font>
    <font>
      <b/>
      <sz val="12"/>
      <name val="Times New Roman CY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0" fontId="2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" fillId="0" borderId="0"/>
    <xf numFmtId="0" fontId="11" fillId="0" borderId="0"/>
    <xf numFmtId="0" fontId="12" fillId="0" borderId="0"/>
    <xf numFmtId="0" fontId="3" fillId="0" borderId="0"/>
  </cellStyleXfs>
  <cellXfs count="94">
    <xf numFmtId="0" fontId="0" fillId="0" borderId="0" xfId="0"/>
    <xf numFmtId="2" fontId="3" fillId="0" borderId="0" xfId="1" applyNumberFormat="1" applyFont="1" applyFill="1"/>
    <xf numFmtId="4" fontId="3" fillId="0" borderId="0" xfId="1" applyNumberFormat="1" applyFont="1" applyFill="1"/>
    <xf numFmtId="2" fontId="3" fillId="0" borderId="0" xfId="2" applyNumberFormat="1" applyFont="1" applyFill="1"/>
    <xf numFmtId="0" fontId="3" fillId="0" borderId="1" xfId="1" applyFont="1" applyFill="1" applyBorder="1" applyAlignment="1">
      <alignment horizontal="center" textRotation="90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1" applyNumberFormat="1" applyFont="1" applyFill="1"/>
    <xf numFmtId="165" fontId="3" fillId="0" borderId="0" xfId="1" applyNumberFormat="1" applyFont="1" applyFill="1"/>
    <xf numFmtId="166" fontId="3" fillId="0" borderId="0" xfId="1" applyNumberFormat="1" applyFont="1" applyFill="1"/>
    <xf numFmtId="2" fontId="3" fillId="0" borderId="0" xfId="1" applyNumberFormat="1" applyFont="1" applyFill="1" applyAlignment="1">
      <alignment wrapText="1"/>
    </xf>
    <xf numFmtId="166" fontId="3" fillId="0" borderId="0" xfId="1" applyNumberFormat="1" applyFont="1" applyFill="1" applyAlignment="1">
      <alignment horizontal="center"/>
    </xf>
    <xf numFmtId="2" fontId="4" fillId="0" borderId="0" xfId="1" applyNumberFormat="1" applyFont="1" applyFill="1"/>
    <xf numFmtId="2" fontId="4" fillId="0" borderId="0" xfId="1" applyNumberFormat="1" applyFont="1" applyFill="1" applyAlignment="1">
      <alignment horizontal="right" vertical="center"/>
    </xf>
    <xf numFmtId="2" fontId="4" fillId="0" borderId="0" xfId="1" applyNumberFormat="1" applyFont="1" applyFill="1" applyAlignment="1">
      <alignment horizontal="right"/>
    </xf>
    <xf numFmtId="167" fontId="3" fillId="0" borderId="0" xfId="1" applyNumberFormat="1" applyFont="1" applyFill="1"/>
    <xf numFmtId="164" fontId="5" fillId="0" borderId="0" xfId="1" applyNumberFormat="1" applyFont="1" applyFill="1" applyAlignment="1">
      <alignment horizontal="center" wrapText="1"/>
    </xf>
    <xf numFmtId="166" fontId="5" fillId="0" borderId="0" xfId="1" applyNumberFormat="1" applyFont="1" applyFill="1" applyAlignment="1">
      <alignment horizontal="center" wrapText="1"/>
    </xf>
    <xf numFmtId="164" fontId="3" fillId="0" borderId="0" xfId="2" applyNumberFormat="1" applyFont="1" applyFill="1"/>
    <xf numFmtId="166" fontId="3" fillId="0" borderId="0" xfId="2" applyNumberFormat="1" applyFont="1" applyFill="1"/>
    <xf numFmtId="2" fontId="3" fillId="0" borderId="0" xfId="2" applyNumberFormat="1" applyFont="1" applyFill="1" applyAlignment="1">
      <alignment wrapText="1"/>
    </xf>
    <xf numFmtId="167" fontId="3" fillId="0" borderId="0" xfId="2" applyNumberFormat="1" applyFont="1" applyFill="1"/>
    <xf numFmtId="168" fontId="3" fillId="0" borderId="0" xfId="2" applyNumberFormat="1" applyFont="1" applyFill="1"/>
    <xf numFmtId="2" fontId="6" fillId="0" borderId="0" xfId="1" applyNumberFormat="1" applyFont="1" applyFill="1"/>
    <xf numFmtId="166" fontId="5" fillId="0" borderId="0" xfId="2" applyNumberFormat="1" applyFont="1" applyFill="1" applyAlignment="1">
      <alignment horizontal="center"/>
    </xf>
    <xf numFmtId="171" fontId="5" fillId="0" borderId="0" xfId="2" applyNumberFormat="1" applyFont="1" applyFill="1" applyAlignment="1">
      <alignment horizontal="center"/>
    </xf>
    <xf numFmtId="169" fontId="5" fillId="0" borderId="0" xfId="2" applyNumberFormat="1" applyFont="1" applyFill="1" applyAlignment="1">
      <alignment horizontal="center"/>
    </xf>
    <xf numFmtId="164" fontId="3" fillId="0" borderId="1" xfId="1" applyNumberFormat="1" applyFont="1" applyFill="1" applyBorder="1" applyAlignment="1">
      <alignment horizontal="center" textRotation="90" wrapText="1"/>
    </xf>
    <xf numFmtId="2" fontId="3" fillId="0" borderId="1" xfId="1" applyNumberFormat="1" applyFont="1" applyFill="1" applyBorder="1" applyAlignment="1">
      <alignment horizontal="center" textRotation="90" wrapText="1"/>
    </xf>
    <xf numFmtId="165" fontId="3" fillId="0" borderId="1" xfId="1" applyNumberFormat="1" applyFont="1" applyFill="1" applyBorder="1" applyAlignment="1">
      <alignment horizontal="center" textRotation="90" wrapText="1"/>
    </xf>
    <xf numFmtId="167" fontId="3" fillId="0" borderId="1" xfId="1" applyNumberFormat="1" applyFont="1" applyFill="1" applyBorder="1" applyAlignment="1">
      <alignment horizontal="center" textRotation="90" wrapText="1"/>
    </xf>
    <xf numFmtId="0" fontId="3" fillId="0" borderId="0" xfId="1" applyFont="1" applyFill="1"/>
    <xf numFmtId="164" fontId="6" fillId="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center" vertical="center"/>
    </xf>
    <xf numFmtId="172" fontId="6" fillId="0" borderId="2" xfId="1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168" fontId="3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center"/>
    </xf>
    <xf numFmtId="4" fontId="3" fillId="0" borderId="0" xfId="1" applyNumberFormat="1" applyFont="1" applyFill="1" applyAlignment="1">
      <alignment horizontal="center"/>
    </xf>
    <xf numFmtId="166" fontId="5" fillId="0" borderId="0" xfId="1" applyNumberFormat="1" applyFont="1" applyFill="1" applyAlignment="1">
      <alignment horizontal="center"/>
    </xf>
    <xf numFmtId="169" fontId="3" fillId="0" borderId="0" xfId="1" applyNumberFormat="1" applyFont="1" applyFill="1"/>
    <xf numFmtId="2" fontId="4" fillId="0" borderId="0" xfId="1" applyNumberFormat="1" applyFont="1" applyFill="1" applyAlignment="1">
      <alignment horizontal="center"/>
    </xf>
    <xf numFmtId="170" fontId="5" fillId="0" borderId="0" xfId="2" applyNumberFormat="1" applyFont="1" applyFill="1" applyAlignment="1">
      <alignment horizontal="center" wrapText="1"/>
    </xf>
    <xf numFmtId="1" fontId="3" fillId="0" borderId="0" xfId="2" applyNumberFormat="1" applyFont="1" applyFill="1" applyAlignment="1">
      <alignment horizontal="center"/>
    </xf>
    <xf numFmtId="173" fontId="4" fillId="0" borderId="0" xfId="2" applyNumberFormat="1" applyFont="1" applyFill="1" applyAlignment="1">
      <alignment horizontal="center"/>
    </xf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49" fontId="6" fillId="0" borderId="1" xfId="9" applyNumberFormat="1" applyFont="1" applyFill="1" applyBorder="1" applyAlignment="1">
      <alignment horizontal="center" vertical="center"/>
    </xf>
    <xf numFmtId="0" fontId="6" fillId="0" borderId="1" xfId="9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0" applyNumberFormat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3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/>
    </xf>
    <xf numFmtId="2" fontId="5" fillId="0" borderId="0" xfId="2" applyNumberFormat="1" applyFont="1" applyFill="1" applyAlignment="1">
      <alignment horizontal="center"/>
    </xf>
    <xf numFmtId="167" fontId="5" fillId="0" borderId="0" xfId="2" applyNumberFormat="1" applyFont="1" applyFill="1" applyAlignment="1">
      <alignment horizontal="center"/>
    </xf>
    <xf numFmtId="2" fontId="5" fillId="0" borderId="0" xfId="1" applyNumberFormat="1" applyFont="1" applyFill="1" applyAlignment="1">
      <alignment horizontal="center" wrapText="1"/>
    </xf>
    <xf numFmtId="167" fontId="5" fillId="0" borderId="0" xfId="1" applyNumberFormat="1" applyFont="1" applyFill="1" applyAlignment="1">
      <alignment horizontal="center" wrapText="1"/>
    </xf>
    <xf numFmtId="2" fontId="4" fillId="0" borderId="0" xfId="2" applyNumberFormat="1" applyFont="1" applyFill="1" applyAlignment="1">
      <alignment horizontal="center" wrapText="1"/>
    </xf>
    <xf numFmtId="2" fontId="4" fillId="0" borderId="0" xfId="2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2" fontId="5" fillId="0" borderId="0" xfId="2" applyNumberFormat="1" applyFont="1" applyFill="1" applyAlignment="1">
      <alignment horizontal="center"/>
    </xf>
    <xf numFmtId="167" fontId="5" fillId="0" borderId="0" xfId="2" applyNumberFormat="1" applyFont="1" applyFill="1" applyAlignment="1">
      <alignment horizontal="center"/>
    </xf>
    <xf numFmtId="2" fontId="5" fillId="0" borderId="0" xfId="2" applyNumberFormat="1" applyFont="1" applyFill="1" applyAlignment="1">
      <alignment horizontal="center" wrapText="1"/>
    </xf>
    <xf numFmtId="2" fontId="5" fillId="0" borderId="0" xfId="1" applyNumberFormat="1" applyFont="1" applyFill="1" applyAlignment="1">
      <alignment horizontal="center" wrapText="1"/>
    </xf>
    <xf numFmtId="167" fontId="5" fillId="0" borderId="0" xfId="1" applyNumberFormat="1" applyFont="1" applyFill="1" applyAlignment="1">
      <alignment horizontal="center" wrapText="1"/>
    </xf>
    <xf numFmtId="2" fontId="5" fillId="0" borderId="0" xfId="3" applyNumberFormat="1" applyFont="1" applyFill="1" applyAlignment="1">
      <alignment horizontal="center" vertical="center"/>
    </xf>
    <xf numFmtId="167" fontId="5" fillId="0" borderId="0" xfId="3" applyNumberFormat="1" applyFont="1" applyFill="1" applyAlignment="1">
      <alignment horizontal="center" vertical="center"/>
    </xf>
    <xf numFmtId="2" fontId="5" fillId="0" borderId="0" xfId="3" applyNumberFormat="1" applyFont="1" applyFill="1" applyAlignment="1">
      <alignment horizontal="center" vertical="center" wrapText="1"/>
    </xf>
    <xf numFmtId="2" fontId="3" fillId="0" borderId="0" xfId="3" applyNumberFormat="1" applyFont="1" applyFill="1" applyAlignment="1">
      <alignment horizontal="center" vertical="top"/>
    </xf>
    <xf numFmtId="167" fontId="3" fillId="0" borderId="0" xfId="3" applyNumberFormat="1" applyFont="1" applyFill="1" applyAlignment="1">
      <alignment horizontal="center" vertical="top"/>
    </xf>
    <xf numFmtId="2" fontId="3" fillId="0" borderId="0" xfId="3" applyNumberFormat="1" applyFont="1" applyFill="1" applyAlignment="1">
      <alignment horizontal="center" vertical="top" wrapText="1"/>
    </xf>
    <xf numFmtId="2" fontId="6" fillId="0" borderId="1" xfId="4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2" fontId="3" fillId="0" borderId="0" xfId="2" applyNumberFormat="1" applyFont="1" applyFill="1" applyAlignment="1">
      <alignment horizontal="center"/>
    </xf>
    <xf numFmtId="167" fontId="3" fillId="0" borderId="0" xfId="2" applyNumberFormat="1" applyFont="1" applyFill="1" applyAlignment="1">
      <alignment horizontal="center"/>
    </xf>
    <xf numFmtId="2" fontId="3" fillId="0" borderId="0" xfId="2" applyNumberFormat="1" applyFont="1" applyFill="1" applyAlignment="1">
      <alignment horizontal="center" wrapText="1"/>
    </xf>
    <xf numFmtId="2" fontId="6" fillId="0" borderId="0" xfId="1" applyNumberFormat="1" applyFont="1" applyFill="1" applyAlignment="1">
      <alignment horizontal="center" wrapText="1"/>
    </xf>
    <xf numFmtId="167" fontId="6" fillId="0" borderId="0" xfId="1" applyNumberFormat="1" applyFont="1" applyFill="1" applyAlignment="1">
      <alignment horizontal="center" wrapText="1"/>
    </xf>
    <xf numFmtId="165" fontId="6" fillId="0" borderId="0" xfId="1" applyNumberFormat="1" applyFont="1" applyFill="1" applyAlignment="1">
      <alignment horizont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4" fontId="6" fillId="0" borderId="1" xfId="4" applyNumberFormat="1" applyFont="1" applyFill="1" applyBorder="1" applyAlignment="1">
      <alignment horizontal="center" vertical="center" wrapText="1"/>
    </xf>
    <xf numFmtId="166" fontId="6" fillId="0" borderId="1" xfId="4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0" xfId="2"/>
    <cellStyle name="Обычный 11" xfId="11"/>
    <cellStyle name="Обычный 3" xfId="1"/>
    <cellStyle name="Обычный 5" xfId="4"/>
    <cellStyle name="Обычный 6 13 2 2" xfId="8"/>
    <cellStyle name="Обычный 7" xfId="3"/>
    <cellStyle name="Обычный 7 119" xfId="9"/>
    <cellStyle name="Обычный 7 3 19" xfId="10"/>
    <cellStyle name="Обычный 7 4" xfId="7"/>
    <cellStyle name="Стиль 1" xfId="5"/>
    <cellStyle name="Стиль 1 2" xfId="6"/>
  </cellStyles>
  <dxfs count="26"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C74"/>
  <sheetViews>
    <sheetView tabSelected="1" topLeftCell="AK55" zoomScale="60" zoomScaleNormal="60" workbookViewId="0">
      <selection activeCell="C75" sqref="C75"/>
    </sheetView>
  </sheetViews>
  <sheetFormatPr defaultRowHeight="15.75" x14ac:dyDescent="0.25"/>
  <cols>
    <col min="1" max="1" width="8.875" style="1" customWidth="1"/>
    <col min="2" max="2" width="57.375" style="1" customWidth="1"/>
    <col min="3" max="3" width="32.25" style="1" customWidth="1"/>
    <col min="4" max="4" width="12" style="1" customWidth="1"/>
    <col min="5" max="5" width="16.125" style="9" customWidth="1"/>
    <col min="6" max="9" width="12" style="1" customWidth="1"/>
    <col min="10" max="10" width="20.375" style="1" customWidth="1"/>
    <col min="11" max="11" width="12" style="2" customWidth="1"/>
    <col min="12" max="12" width="15.125" style="2" customWidth="1"/>
    <col min="13" max="14" width="12" style="2" customWidth="1"/>
    <col min="15" max="15" width="12" style="10" customWidth="1"/>
    <col min="16" max="19" width="12" style="11" customWidth="1"/>
    <col min="20" max="20" width="12" style="12" customWidth="1"/>
    <col min="21" max="25" width="12" style="1" customWidth="1"/>
    <col min="26" max="29" width="12" style="11" customWidth="1"/>
    <col min="30" max="30" width="12" style="1" customWidth="1"/>
    <col min="31" max="31" width="14.5" style="17" customWidth="1"/>
    <col min="32" max="49" width="14.5" style="1" customWidth="1"/>
    <col min="50" max="50" width="14.5" style="17" customWidth="1"/>
    <col min="51" max="55" width="14.5" style="1" customWidth="1"/>
    <col min="56" max="56" width="9" style="1" customWidth="1"/>
    <col min="57" max="59" width="9" style="1"/>
    <col min="60" max="60" width="16.25" style="1" customWidth="1"/>
    <col min="61" max="140" width="9" style="1"/>
    <col min="141" max="141" width="36.875" style="1" bestFit="1" customWidth="1"/>
    <col min="142" max="142" width="7.125" style="1" customWidth="1"/>
    <col min="143" max="143" width="6" style="1" customWidth="1"/>
    <col min="144" max="144" width="5.75" style="1" customWidth="1"/>
    <col min="145" max="145" width="10.5" style="1" customWidth="1"/>
    <col min="146" max="146" width="7.5" style="1" customWidth="1"/>
    <col min="147" max="147" width="6.375" style="1" customWidth="1"/>
    <col min="148" max="148" width="6.5" style="1" customWidth="1"/>
    <col min="149" max="149" width="6.375" style="1" customWidth="1"/>
    <col min="150" max="150" width="7.875" style="1" customWidth="1"/>
    <col min="151" max="151" width="7.75" style="1" customWidth="1"/>
    <col min="152" max="155" width="6.5" style="1" customWidth="1"/>
    <col min="156" max="156" width="6.875" style="1" customWidth="1"/>
    <col min="157" max="157" width="9" style="1"/>
    <col min="158" max="158" width="6.125" style="1" customWidth="1"/>
    <col min="159" max="159" width="7.5" style="1" customWidth="1"/>
    <col min="160" max="160" width="7.625" style="1" customWidth="1"/>
    <col min="161" max="161" width="7.75" style="1" customWidth="1"/>
    <col min="162" max="162" width="10.125" style="1" bestFit="1" customWidth="1"/>
    <col min="163" max="163" width="12" style="1" customWidth="1"/>
    <col min="164" max="164" width="10.25" style="1" bestFit="1" customWidth="1"/>
    <col min="165" max="165" width="8.75" style="1" bestFit="1" customWidth="1"/>
    <col min="166" max="166" width="7.75" style="1" customWidth="1"/>
    <col min="167" max="167" width="9.125" style="1" customWidth="1"/>
    <col min="168" max="168" width="9.875" style="1" customWidth="1"/>
    <col min="169" max="169" width="7.75" style="1" customWidth="1"/>
    <col min="170" max="170" width="9.375" style="1" customWidth="1"/>
    <col min="171" max="171" width="9" style="1"/>
    <col min="172" max="172" width="5.875" style="1" customWidth="1"/>
    <col min="173" max="173" width="7.125" style="1" customWidth="1"/>
    <col min="174" max="174" width="8.125" style="1" customWidth="1"/>
    <col min="175" max="175" width="10.25" style="1" customWidth="1"/>
    <col min="176" max="396" width="9" style="1"/>
    <col min="397" max="397" width="36.875" style="1" bestFit="1" customWidth="1"/>
    <col min="398" max="398" width="7.125" style="1" customWidth="1"/>
    <col min="399" max="399" width="6" style="1" customWidth="1"/>
    <col min="400" max="400" width="5.75" style="1" customWidth="1"/>
    <col min="401" max="401" width="10.5" style="1" customWidth="1"/>
    <col min="402" max="402" width="7.5" style="1" customWidth="1"/>
    <col min="403" max="403" width="6.375" style="1" customWidth="1"/>
    <col min="404" max="404" width="6.5" style="1" customWidth="1"/>
    <col min="405" max="405" width="6.375" style="1" customWidth="1"/>
    <col min="406" max="406" width="7.875" style="1" customWidth="1"/>
    <col min="407" max="407" width="7.75" style="1" customWidth="1"/>
    <col min="408" max="411" width="6.5" style="1" customWidth="1"/>
    <col min="412" max="412" width="6.875" style="1" customWidth="1"/>
    <col min="413" max="413" width="9" style="1"/>
    <col min="414" max="414" width="6.125" style="1" customWidth="1"/>
    <col min="415" max="415" width="7.5" style="1" customWidth="1"/>
    <col min="416" max="416" width="7.625" style="1" customWidth="1"/>
    <col min="417" max="417" width="7.75" style="1" customWidth="1"/>
    <col min="418" max="418" width="10.125" style="1" bestFit="1" customWidth="1"/>
    <col min="419" max="419" width="12" style="1" customWidth="1"/>
    <col min="420" max="420" width="10.25" style="1" bestFit="1" customWidth="1"/>
    <col min="421" max="421" width="8.75" style="1" bestFit="1" customWidth="1"/>
    <col min="422" max="422" width="7.75" style="1" customWidth="1"/>
    <col min="423" max="423" width="9.125" style="1" customWidth="1"/>
    <col min="424" max="424" width="9.875" style="1" customWidth="1"/>
    <col min="425" max="425" width="7.75" style="1" customWidth="1"/>
    <col min="426" max="426" width="9.375" style="1" customWidth="1"/>
    <col min="427" max="427" width="9" style="1"/>
    <col min="428" max="428" width="5.875" style="1" customWidth="1"/>
    <col min="429" max="429" width="7.125" style="1" customWidth="1"/>
    <col min="430" max="430" width="8.125" style="1" customWidth="1"/>
    <col min="431" max="431" width="10.25" style="1" customWidth="1"/>
    <col min="432" max="652" width="9" style="1"/>
    <col min="653" max="653" width="36.875" style="1" bestFit="1" customWidth="1"/>
    <col min="654" max="654" width="7.125" style="1" customWidth="1"/>
    <col min="655" max="655" width="6" style="1" customWidth="1"/>
    <col min="656" max="656" width="5.75" style="1" customWidth="1"/>
    <col min="657" max="657" width="10.5" style="1" customWidth="1"/>
    <col min="658" max="658" width="7.5" style="1" customWidth="1"/>
    <col min="659" max="659" width="6.375" style="1" customWidth="1"/>
    <col min="660" max="660" width="6.5" style="1" customWidth="1"/>
    <col min="661" max="661" width="6.375" style="1" customWidth="1"/>
    <col min="662" max="662" width="7.875" style="1" customWidth="1"/>
    <col min="663" max="663" width="7.75" style="1" customWidth="1"/>
    <col min="664" max="667" width="6.5" style="1" customWidth="1"/>
    <col min="668" max="668" width="6.875" style="1" customWidth="1"/>
    <col min="669" max="669" width="9" style="1"/>
    <col min="670" max="670" width="6.125" style="1" customWidth="1"/>
    <col min="671" max="671" width="7.5" style="1" customWidth="1"/>
    <col min="672" max="672" width="7.625" style="1" customWidth="1"/>
    <col min="673" max="673" width="7.75" style="1" customWidth="1"/>
    <col min="674" max="674" width="10.125" style="1" bestFit="1" customWidth="1"/>
    <col min="675" max="675" width="12" style="1" customWidth="1"/>
    <col min="676" max="676" width="10.25" style="1" bestFit="1" customWidth="1"/>
    <col min="677" max="677" width="8.75" style="1" bestFit="1" customWidth="1"/>
    <col min="678" max="678" width="7.75" style="1" customWidth="1"/>
    <col min="679" max="679" width="9.125" style="1" customWidth="1"/>
    <col min="680" max="680" width="9.875" style="1" customWidth="1"/>
    <col min="681" max="681" width="7.75" style="1" customWidth="1"/>
    <col min="682" max="682" width="9.375" style="1" customWidth="1"/>
    <col min="683" max="683" width="9" style="1"/>
    <col min="684" max="684" width="5.875" style="1" customWidth="1"/>
    <col min="685" max="685" width="7.125" style="1" customWidth="1"/>
    <col min="686" max="686" width="8.125" style="1" customWidth="1"/>
    <col min="687" max="687" width="10.25" style="1" customWidth="1"/>
    <col min="688" max="908" width="9" style="1"/>
    <col min="909" max="909" width="36.875" style="1" bestFit="1" customWidth="1"/>
    <col min="910" max="910" width="7.125" style="1" customWidth="1"/>
    <col min="911" max="911" width="6" style="1" customWidth="1"/>
    <col min="912" max="912" width="5.75" style="1" customWidth="1"/>
    <col min="913" max="913" width="10.5" style="1" customWidth="1"/>
    <col min="914" max="914" width="7.5" style="1" customWidth="1"/>
    <col min="915" max="915" width="6.375" style="1" customWidth="1"/>
    <col min="916" max="916" width="6.5" style="1" customWidth="1"/>
    <col min="917" max="917" width="6.375" style="1" customWidth="1"/>
    <col min="918" max="918" width="7.875" style="1" customWidth="1"/>
    <col min="919" max="919" width="7.75" style="1" customWidth="1"/>
    <col min="920" max="923" width="6.5" style="1" customWidth="1"/>
    <col min="924" max="924" width="6.875" style="1" customWidth="1"/>
    <col min="925" max="925" width="9" style="1"/>
    <col min="926" max="926" width="6.125" style="1" customWidth="1"/>
    <col min="927" max="927" width="7.5" style="1" customWidth="1"/>
    <col min="928" max="928" width="7.625" style="1" customWidth="1"/>
    <col min="929" max="929" width="7.75" style="1" customWidth="1"/>
    <col min="930" max="930" width="10.125" style="1" bestFit="1" customWidth="1"/>
    <col min="931" max="931" width="12" style="1" customWidth="1"/>
    <col min="932" max="932" width="10.25" style="1" bestFit="1" customWidth="1"/>
    <col min="933" max="933" width="8.75" style="1" bestFit="1" customWidth="1"/>
    <col min="934" max="934" width="7.75" style="1" customWidth="1"/>
    <col min="935" max="935" width="9.125" style="1" customWidth="1"/>
    <col min="936" max="936" width="9.875" style="1" customWidth="1"/>
    <col min="937" max="937" width="7.75" style="1" customWidth="1"/>
    <col min="938" max="938" width="9.375" style="1" customWidth="1"/>
    <col min="939" max="939" width="9" style="1"/>
    <col min="940" max="940" width="5.875" style="1" customWidth="1"/>
    <col min="941" max="941" width="7.125" style="1" customWidth="1"/>
    <col min="942" max="942" width="8.125" style="1" customWidth="1"/>
    <col min="943" max="943" width="10.25" style="1" customWidth="1"/>
    <col min="944" max="1164" width="9" style="1"/>
    <col min="1165" max="1165" width="36.875" style="1" bestFit="1" customWidth="1"/>
    <col min="1166" max="1166" width="7.125" style="1" customWidth="1"/>
    <col min="1167" max="1167" width="6" style="1" customWidth="1"/>
    <col min="1168" max="1168" width="5.75" style="1" customWidth="1"/>
    <col min="1169" max="1169" width="10.5" style="1" customWidth="1"/>
    <col min="1170" max="1170" width="7.5" style="1" customWidth="1"/>
    <col min="1171" max="1171" width="6.375" style="1" customWidth="1"/>
    <col min="1172" max="1172" width="6.5" style="1" customWidth="1"/>
    <col min="1173" max="1173" width="6.375" style="1" customWidth="1"/>
    <col min="1174" max="1174" width="7.875" style="1" customWidth="1"/>
    <col min="1175" max="1175" width="7.75" style="1" customWidth="1"/>
    <col min="1176" max="1179" width="6.5" style="1" customWidth="1"/>
    <col min="1180" max="1180" width="6.875" style="1" customWidth="1"/>
    <col min="1181" max="1181" width="9" style="1"/>
    <col min="1182" max="1182" width="6.125" style="1" customWidth="1"/>
    <col min="1183" max="1183" width="7.5" style="1" customWidth="1"/>
    <col min="1184" max="1184" width="7.625" style="1" customWidth="1"/>
    <col min="1185" max="1185" width="7.75" style="1" customWidth="1"/>
    <col min="1186" max="1186" width="10.125" style="1" bestFit="1" customWidth="1"/>
    <col min="1187" max="1187" width="12" style="1" customWidth="1"/>
    <col min="1188" max="1188" width="10.25" style="1" bestFit="1" customWidth="1"/>
    <col min="1189" max="1189" width="8.75" style="1" bestFit="1" customWidth="1"/>
    <col min="1190" max="1190" width="7.75" style="1" customWidth="1"/>
    <col min="1191" max="1191" width="9.125" style="1" customWidth="1"/>
    <col min="1192" max="1192" width="9.875" style="1" customWidth="1"/>
    <col min="1193" max="1193" width="7.75" style="1" customWidth="1"/>
    <col min="1194" max="1194" width="9.375" style="1" customWidth="1"/>
    <col min="1195" max="1195" width="9" style="1"/>
    <col min="1196" max="1196" width="5.875" style="1" customWidth="1"/>
    <col min="1197" max="1197" width="7.125" style="1" customWidth="1"/>
    <col min="1198" max="1198" width="8.125" style="1" customWidth="1"/>
    <col min="1199" max="1199" width="10.25" style="1" customWidth="1"/>
    <col min="1200" max="1420" width="9" style="1"/>
    <col min="1421" max="1421" width="36.875" style="1" bestFit="1" customWidth="1"/>
    <col min="1422" max="1422" width="7.125" style="1" customWidth="1"/>
    <col min="1423" max="1423" width="6" style="1" customWidth="1"/>
    <col min="1424" max="1424" width="5.75" style="1" customWidth="1"/>
    <col min="1425" max="1425" width="10.5" style="1" customWidth="1"/>
    <col min="1426" max="1426" width="7.5" style="1" customWidth="1"/>
    <col min="1427" max="1427" width="6.375" style="1" customWidth="1"/>
    <col min="1428" max="1428" width="6.5" style="1" customWidth="1"/>
    <col min="1429" max="1429" width="6.375" style="1" customWidth="1"/>
    <col min="1430" max="1430" width="7.875" style="1" customWidth="1"/>
    <col min="1431" max="1431" width="7.75" style="1" customWidth="1"/>
    <col min="1432" max="1435" width="6.5" style="1" customWidth="1"/>
    <col min="1436" max="1436" width="6.875" style="1" customWidth="1"/>
    <col min="1437" max="1437" width="9" style="1"/>
    <col min="1438" max="1438" width="6.125" style="1" customWidth="1"/>
    <col min="1439" max="1439" width="7.5" style="1" customWidth="1"/>
    <col min="1440" max="1440" width="7.625" style="1" customWidth="1"/>
    <col min="1441" max="1441" width="7.75" style="1" customWidth="1"/>
    <col min="1442" max="1442" width="10.125" style="1" bestFit="1" customWidth="1"/>
    <col min="1443" max="1443" width="12" style="1" customWidth="1"/>
    <col min="1444" max="1444" width="10.25" style="1" bestFit="1" customWidth="1"/>
    <col min="1445" max="1445" width="8.75" style="1" bestFit="1" customWidth="1"/>
    <col min="1446" max="1446" width="7.75" style="1" customWidth="1"/>
    <col min="1447" max="1447" width="9.125" style="1" customWidth="1"/>
    <col min="1448" max="1448" width="9.875" style="1" customWidth="1"/>
    <col min="1449" max="1449" width="7.75" style="1" customWidth="1"/>
    <col min="1450" max="1450" width="9.375" style="1" customWidth="1"/>
    <col min="1451" max="1451" width="9" style="1"/>
    <col min="1452" max="1452" width="5.875" style="1" customWidth="1"/>
    <col min="1453" max="1453" width="7.125" style="1" customWidth="1"/>
    <col min="1454" max="1454" width="8.125" style="1" customWidth="1"/>
    <col min="1455" max="1455" width="10.25" style="1" customWidth="1"/>
    <col min="1456" max="1676" width="9" style="1"/>
    <col min="1677" max="1677" width="36.875" style="1" bestFit="1" customWidth="1"/>
    <col min="1678" max="1678" width="7.125" style="1" customWidth="1"/>
    <col min="1679" max="1679" width="6" style="1" customWidth="1"/>
    <col min="1680" max="1680" width="5.75" style="1" customWidth="1"/>
    <col min="1681" max="1681" width="10.5" style="1" customWidth="1"/>
    <col min="1682" max="1682" width="7.5" style="1" customWidth="1"/>
    <col min="1683" max="1683" width="6.375" style="1" customWidth="1"/>
    <col min="1684" max="1684" width="6.5" style="1" customWidth="1"/>
    <col min="1685" max="1685" width="6.375" style="1" customWidth="1"/>
    <col min="1686" max="1686" width="7.875" style="1" customWidth="1"/>
    <col min="1687" max="1687" width="7.75" style="1" customWidth="1"/>
    <col min="1688" max="1691" width="6.5" style="1" customWidth="1"/>
    <col min="1692" max="1692" width="6.875" style="1" customWidth="1"/>
    <col min="1693" max="1693" width="9" style="1"/>
    <col min="1694" max="1694" width="6.125" style="1" customWidth="1"/>
    <col min="1695" max="1695" width="7.5" style="1" customWidth="1"/>
    <col min="1696" max="1696" width="7.625" style="1" customWidth="1"/>
    <col min="1697" max="1697" width="7.75" style="1" customWidth="1"/>
    <col min="1698" max="1698" width="10.125" style="1" bestFit="1" customWidth="1"/>
    <col min="1699" max="1699" width="12" style="1" customWidth="1"/>
    <col min="1700" max="1700" width="10.25" style="1" bestFit="1" customWidth="1"/>
    <col min="1701" max="1701" width="8.75" style="1" bestFit="1" customWidth="1"/>
    <col min="1702" max="1702" width="7.75" style="1" customWidth="1"/>
    <col min="1703" max="1703" width="9.125" style="1" customWidth="1"/>
    <col min="1704" max="1704" width="9.875" style="1" customWidth="1"/>
    <col min="1705" max="1705" width="7.75" style="1" customWidth="1"/>
    <col min="1706" max="1706" width="9.375" style="1" customWidth="1"/>
    <col min="1707" max="1707" width="9" style="1"/>
    <col min="1708" max="1708" width="5.875" style="1" customWidth="1"/>
    <col min="1709" max="1709" width="7.125" style="1" customWidth="1"/>
    <col min="1710" max="1710" width="8.125" style="1" customWidth="1"/>
    <col min="1711" max="1711" width="10.25" style="1" customWidth="1"/>
    <col min="1712" max="1932" width="9" style="1"/>
    <col min="1933" max="1933" width="36.875" style="1" bestFit="1" customWidth="1"/>
    <col min="1934" max="1934" width="7.125" style="1" customWidth="1"/>
    <col min="1935" max="1935" width="6" style="1" customWidth="1"/>
    <col min="1936" max="1936" width="5.75" style="1" customWidth="1"/>
    <col min="1937" max="1937" width="10.5" style="1" customWidth="1"/>
    <col min="1938" max="1938" width="7.5" style="1" customWidth="1"/>
    <col min="1939" max="1939" width="6.375" style="1" customWidth="1"/>
    <col min="1940" max="1940" width="6.5" style="1" customWidth="1"/>
    <col min="1941" max="1941" width="6.375" style="1" customWidth="1"/>
    <col min="1942" max="1942" width="7.875" style="1" customWidth="1"/>
    <col min="1943" max="1943" width="7.75" style="1" customWidth="1"/>
    <col min="1944" max="1947" width="6.5" style="1" customWidth="1"/>
    <col min="1948" max="1948" width="6.875" style="1" customWidth="1"/>
    <col min="1949" max="1949" width="9" style="1"/>
    <col min="1950" max="1950" width="6.125" style="1" customWidth="1"/>
    <col min="1951" max="1951" width="7.5" style="1" customWidth="1"/>
    <col min="1952" max="1952" width="7.625" style="1" customWidth="1"/>
    <col min="1953" max="1953" width="7.75" style="1" customWidth="1"/>
    <col min="1954" max="1954" width="10.125" style="1" bestFit="1" customWidth="1"/>
    <col min="1955" max="1955" width="12" style="1" customWidth="1"/>
    <col min="1956" max="1956" width="10.25" style="1" bestFit="1" customWidth="1"/>
    <col min="1957" max="1957" width="8.75" style="1" bestFit="1" customWidth="1"/>
    <col min="1958" max="1958" width="7.75" style="1" customWidth="1"/>
    <col min="1959" max="1959" width="9.125" style="1" customWidth="1"/>
    <col min="1960" max="1960" width="9.875" style="1" customWidth="1"/>
    <col min="1961" max="1961" width="7.75" style="1" customWidth="1"/>
    <col min="1962" max="1962" width="9.375" style="1" customWidth="1"/>
    <col min="1963" max="1963" width="9" style="1"/>
    <col min="1964" max="1964" width="5.875" style="1" customWidth="1"/>
    <col min="1965" max="1965" width="7.125" style="1" customWidth="1"/>
    <col min="1966" max="1966" width="8.125" style="1" customWidth="1"/>
    <col min="1967" max="1967" width="10.25" style="1" customWidth="1"/>
    <col min="1968" max="2188" width="9" style="1"/>
    <col min="2189" max="2189" width="36.875" style="1" bestFit="1" customWidth="1"/>
    <col min="2190" max="2190" width="7.125" style="1" customWidth="1"/>
    <col min="2191" max="2191" width="6" style="1" customWidth="1"/>
    <col min="2192" max="2192" width="5.75" style="1" customWidth="1"/>
    <col min="2193" max="2193" width="10.5" style="1" customWidth="1"/>
    <col min="2194" max="2194" width="7.5" style="1" customWidth="1"/>
    <col min="2195" max="2195" width="6.375" style="1" customWidth="1"/>
    <col min="2196" max="2196" width="6.5" style="1" customWidth="1"/>
    <col min="2197" max="2197" width="6.375" style="1" customWidth="1"/>
    <col min="2198" max="2198" width="7.875" style="1" customWidth="1"/>
    <col min="2199" max="2199" width="7.75" style="1" customWidth="1"/>
    <col min="2200" max="2203" width="6.5" style="1" customWidth="1"/>
    <col min="2204" max="2204" width="6.875" style="1" customWidth="1"/>
    <col min="2205" max="2205" width="9" style="1"/>
    <col min="2206" max="2206" width="6.125" style="1" customWidth="1"/>
    <col min="2207" max="2207" width="7.5" style="1" customWidth="1"/>
    <col min="2208" max="2208" width="7.625" style="1" customWidth="1"/>
    <col min="2209" max="2209" width="7.75" style="1" customWidth="1"/>
    <col min="2210" max="2210" width="10.125" style="1" bestFit="1" customWidth="1"/>
    <col min="2211" max="2211" width="12" style="1" customWidth="1"/>
    <col min="2212" max="2212" width="10.25" style="1" bestFit="1" customWidth="1"/>
    <col min="2213" max="2213" width="8.75" style="1" bestFit="1" customWidth="1"/>
    <col min="2214" max="2214" width="7.75" style="1" customWidth="1"/>
    <col min="2215" max="2215" width="9.125" style="1" customWidth="1"/>
    <col min="2216" max="2216" width="9.875" style="1" customWidth="1"/>
    <col min="2217" max="2217" width="7.75" style="1" customWidth="1"/>
    <col min="2218" max="2218" width="9.375" style="1" customWidth="1"/>
    <col min="2219" max="2219" width="9" style="1"/>
    <col min="2220" max="2220" width="5.875" style="1" customWidth="1"/>
    <col min="2221" max="2221" width="7.125" style="1" customWidth="1"/>
    <col min="2222" max="2222" width="8.125" style="1" customWidth="1"/>
    <col min="2223" max="2223" width="10.25" style="1" customWidth="1"/>
    <col min="2224" max="2444" width="9" style="1"/>
    <col min="2445" max="2445" width="36.875" style="1" bestFit="1" customWidth="1"/>
    <col min="2446" max="2446" width="7.125" style="1" customWidth="1"/>
    <col min="2447" max="2447" width="6" style="1" customWidth="1"/>
    <col min="2448" max="2448" width="5.75" style="1" customWidth="1"/>
    <col min="2449" max="2449" width="10.5" style="1" customWidth="1"/>
    <col min="2450" max="2450" width="7.5" style="1" customWidth="1"/>
    <col min="2451" max="2451" width="6.375" style="1" customWidth="1"/>
    <col min="2452" max="2452" width="6.5" style="1" customWidth="1"/>
    <col min="2453" max="2453" width="6.375" style="1" customWidth="1"/>
    <col min="2454" max="2454" width="7.875" style="1" customWidth="1"/>
    <col min="2455" max="2455" width="7.75" style="1" customWidth="1"/>
    <col min="2456" max="2459" width="6.5" style="1" customWidth="1"/>
    <col min="2460" max="2460" width="6.875" style="1" customWidth="1"/>
    <col min="2461" max="2461" width="9" style="1"/>
    <col min="2462" max="2462" width="6.125" style="1" customWidth="1"/>
    <col min="2463" max="2463" width="7.5" style="1" customWidth="1"/>
    <col min="2464" max="2464" width="7.625" style="1" customWidth="1"/>
    <col min="2465" max="2465" width="7.75" style="1" customWidth="1"/>
    <col min="2466" max="2466" width="10.125" style="1" bestFit="1" customWidth="1"/>
    <col min="2467" max="2467" width="12" style="1" customWidth="1"/>
    <col min="2468" max="2468" width="10.25" style="1" bestFit="1" customWidth="1"/>
    <col min="2469" max="2469" width="8.75" style="1" bestFit="1" customWidth="1"/>
    <col min="2470" max="2470" width="7.75" style="1" customWidth="1"/>
    <col min="2471" max="2471" width="9.125" style="1" customWidth="1"/>
    <col min="2472" max="2472" width="9.875" style="1" customWidth="1"/>
    <col min="2473" max="2473" width="7.75" style="1" customWidth="1"/>
    <col min="2474" max="2474" width="9.375" style="1" customWidth="1"/>
    <col min="2475" max="2475" width="9" style="1"/>
    <col min="2476" max="2476" width="5.875" style="1" customWidth="1"/>
    <col min="2477" max="2477" width="7.125" style="1" customWidth="1"/>
    <col min="2478" max="2478" width="8.125" style="1" customWidth="1"/>
    <col min="2479" max="2479" width="10.25" style="1" customWidth="1"/>
    <col min="2480" max="2700" width="9" style="1"/>
    <col min="2701" max="2701" width="36.875" style="1" bestFit="1" customWidth="1"/>
    <col min="2702" max="2702" width="7.125" style="1" customWidth="1"/>
    <col min="2703" max="2703" width="6" style="1" customWidth="1"/>
    <col min="2704" max="2704" width="5.75" style="1" customWidth="1"/>
    <col min="2705" max="2705" width="10.5" style="1" customWidth="1"/>
    <col min="2706" max="2706" width="7.5" style="1" customWidth="1"/>
    <col min="2707" max="2707" width="6.375" style="1" customWidth="1"/>
    <col min="2708" max="2708" width="6.5" style="1" customWidth="1"/>
    <col min="2709" max="2709" width="6.375" style="1" customWidth="1"/>
    <col min="2710" max="2710" width="7.875" style="1" customWidth="1"/>
    <col min="2711" max="2711" width="7.75" style="1" customWidth="1"/>
    <col min="2712" max="2715" width="6.5" style="1" customWidth="1"/>
    <col min="2716" max="2716" width="6.875" style="1" customWidth="1"/>
    <col min="2717" max="2717" width="9" style="1"/>
    <col min="2718" max="2718" width="6.125" style="1" customWidth="1"/>
    <col min="2719" max="2719" width="7.5" style="1" customWidth="1"/>
    <col min="2720" max="2720" width="7.625" style="1" customWidth="1"/>
    <col min="2721" max="2721" width="7.75" style="1" customWidth="1"/>
    <col min="2722" max="2722" width="10.125" style="1" bestFit="1" customWidth="1"/>
    <col min="2723" max="2723" width="12" style="1" customWidth="1"/>
    <col min="2724" max="2724" width="10.25" style="1" bestFit="1" customWidth="1"/>
    <col min="2725" max="2725" width="8.75" style="1" bestFit="1" customWidth="1"/>
    <col min="2726" max="2726" width="7.75" style="1" customWidth="1"/>
    <col min="2727" max="2727" width="9.125" style="1" customWidth="1"/>
    <col min="2728" max="2728" width="9.875" style="1" customWidth="1"/>
    <col min="2729" max="2729" width="7.75" style="1" customWidth="1"/>
    <col min="2730" max="2730" width="9.375" style="1" customWidth="1"/>
    <col min="2731" max="2731" width="9" style="1"/>
    <col min="2732" max="2732" width="5.875" style="1" customWidth="1"/>
    <col min="2733" max="2733" width="7.125" style="1" customWidth="1"/>
    <col min="2734" max="2734" width="8.125" style="1" customWidth="1"/>
    <col min="2735" max="2735" width="10.25" style="1" customWidth="1"/>
    <col min="2736" max="2956" width="9" style="1"/>
    <col min="2957" max="2957" width="36.875" style="1" bestFit="1" customWidth="1"/>
    <col min="2958" max="2958" width="7.125" style="1" customWidth="1"/>
    <col min="2959" max="2959" width="6" style="1" customWidth="1"/>
    <col min="2960" max="2960" width="5.75" style="1" customWidth="1"/>
    <col min="2961" max="2961" width="10.5" style="1" customWidth="1"/>
    <col min="2962" max="2962" width="7.5" style="1" customWidth="1"/>
    <col min="2963" max="2963" width="6.375" style="1" customWidth="1"/>
    <col min="2964" max="2964" width="6.5" style="1" customWidth="1"/>
    <col min="2965" max="2965" width="6.375" style="1" customWidth="1"/>
    <col min="2966" max="2966" width="7.875" style="1" customWidth="1"/>
    <col min="2967" max="2967" width="7.75" style="1" customWidth="1"/>
    <col min="2968" max="2971" width="6.5" style="1" customWidth="1"/>
    <col min="2972" max="2972" width="6.875" style="1" customWidth="1"/>
    <col min="2973" max="2973" width="9" style="1"/>
    <col min="2974" max="2974" width="6.125" style="1" customWidth="1"/>
    <col min="2975" max="2975" width="7.5" style="1" customWidth="1"/>
    <col min="2976" max="2976" width="7.625" style="1" customWidth="1"/>
    <col min="2977" max="2977" width="7.75" style="1" customWidth="1"/>
    <col min="2978" max="2978" width="10.125" style="1" bestFit="1" customWidth="1"/>
    <col min="2979" max="2979" width="12" style="1" customWidth="1"/>
    <col min="2980" max="2980" width="10.25" style="1" bestFit="1" customWidth="1"/>
    <col min="2981" max="2981" width="8.75" style="1" bestFit="1" customWidth="1"/>
    <col min="2982" max="2982" width="7.75" style="1" customWidth="1"/>
    <col min="2983" max="2983" width="9.125" style="1" customWidth="1"/>
    <col min="2984" max="2984" width="9.875" style="1" customWidth="1"/>
    <col min="2985" max="2985" width="7.75" style="1" customWidth="1"/>
    <col min="2986" max="2986" width="9.375" style="1" customWidth="1"/>
    <col min="2987" max="2987" width="9" style="1"/>
    <col min="2988" max="2988" width="5.875" style="1" customWidth="1"/>
    <col min="2989" max="2989" width="7.125" style="1" customWidth="1"/>
    <col min="2990" max="2990" width="8.125" style="1" customWidth="1"/>
    <col min="2991" max="2991" width="10.25" style="1" customWidth="1"/>
    <col min="2992" max="3212" width="9" style="1"/>
    <col min="3213" max="3213" width="36.875" style="1" bestFit="1" customWidth="1"/>
    <col min="3214" max="3214" width="7.125" style="1" customWidth="1"/>
    <col min="3215" max="3215" width="6" style="1" customWidth="1"/>
    <col min="3216" max="3216" width="5.75" style="1" customWidth="1"/>
    <col min="3217" max="3217" width="10.5" style="1" customWidth="1"/>
    <col min="3218" max="3218" width="7.5" style="1" customWidth="1"/>
    <col min="3219" max="3219" width="6.375" style="1" customWidth="1"/>
    <col min="3220" max="3220" width="6.5" style="1" customWidth="1"/>
    <col min="3221" max="3221" width="6.375" style="1" customWidth="1"/>
    <col min="3222" max="3222" width="7.875" style="1" customWidth="1"/>
    <col min="3223" max="3223" width="7.75" style="1" customWidth="1"/>
    <col min="3224" max="3227" width="6.5" style="1" customWidth="1"/>
    <col min="3228" max="3228" width="6.875" style="1" customWidth="1"/>
    <col min="3229" max="3229" width="9" style="1"/>
    <col min="3230" max="3230" width="6.125" style="1" customWidth="1"/>
    <col min="3231" max="3231" width="7.5" style="1" customWidth="1"/>
    <col min="3232" max="3232" width="7.625" style="1" customWidth="1"/>
    <col min="3233" max="3233" width="7.75" style="1" customWidth="1"/>
    <col min="3234" max="3234" width="10.125" style="1" bestFit="1" customWidth="1"/>
    <col min="3235" max="3235" width="12" style="1" customWidth="1"/>
    <col min="3236" max="3236" width="10.25" style="1" bestFit="1" customWidth="1"/>
    <col min="3237" max="3237" width="8.75" style="1" bestFit="1" customWidth="1"/>
    <col min="3238" max="3238" width="7.75" style="1" customWidth="1"/>
    <col min="3239" max="3239" width="9.125" style="1" customWidth="1"/>
    <col min="3240" max="3240" width="9.875" style="1" customWidth="1"/>
    <col min="3241" max="3241" width="7.75" style="1" customWidth="1"/>
    <col min="3242" max="3242" width="9.375" style="1" customWidth="1"/>
    <col min="3243" max="3243" width="9" style="1"/>
    <col min="3244" max="3244" width="5.875" style="1" customWidth="1"/>
    <col min="3245" max="3245" width="7.125" style="1" customWidth="1"/>
    <col min="3246" max="3246" width="8.125" style="1" customWidth="1"/>
    <col min="3247" max="3247" width="10.25" style="1" customWidth="1"/>
    <col min="3248" max="3468" width="9" style="1"/>
    <col min="3469" max="3469" width="36.875" style="1" bestFit="1" customWidth="1"/>
    <col min="3470" max="3470" width="7.125" style="1" customWidth="1"/>
    <col min="3471" max="3471" width="6" style="1" customWidth="1"/>
    <col min="3472" max="3472" width="5.75" style="1" customWidth="1"/>
    <col min="3473" max="3473" width="10.5" style="1" customWidth="1"/>
    <col min="3474" max="3474" width="7.5" style="1" customWidth="1"/>
    <col min="3475" max="3475" width="6.375" style="1" customWidth="1"/>
    <col min="3476" max="3476" width="6.5" style="1" customWidth="1"/>
    <col min="3477" max="3477" width="6.375" style="1" customWidth="1"/>
    <col min="3478" max="3478" width="7.875" style="1" customWidth="1"/>
    <col min="3479" max="3479" width="7.75" style="1" customWidth="1"/>
    <col min="3480" max="3483" width="6.5" style="1" customWidth="1"/>
    <col min="3484" max="3484" width="6.875" style="1" customWidth="1"/>
    <col min="3485" max="3485" width="9" style="1"/>
    <col min="3486" max="3486" width="6.125" style="1" customWidth="1"/>
    <col min="3487" max="3487" width="7.5" style="1" customWidth="1"/>
    <col min="3488" max="3488" width="7.625" style="1" customWidth="1"/>
    <col min="3489" max="3489" width="7.75" style="1" customWidth="1"/>
    <col min="3490" max="3490" width="10.125" style="1" bestFit="1" customWidth="1"/>
    <col min="3491" max="3491" width="12" style="1" customWidth="1"/>
    <col min="3492" max="3492" width="10.25" style="1" bestFit="1" customWidth="1"/>
    <col min="3493" max="3493" width="8.75" style="1" bestFit="1" customWidth="1"/>
    <col min="3494" max="3494" width="7.75" style="1" customWidth="1"/>
    <col min="3495" max="3495" width="9.125" style="1" customWidth="1"/>
    <col min="3496" max="3496" width="9.875" style="1" customWidth="1"/>
    <col min="3497" max="3497" width="7.75" style="1" customWidth="1"/>
    <col min="3498" max="3498" width="9.375" style="1" customWidth="1"/>
    <col min="3499" max="3499" width="9" style="1"/>
    <col min="3500" max="3500" width="5.875" style="1" customWidth="1"/>
    <col min="3501" max="3501" width="7.125" style="1" customWidth="1"/>
    <col min="3502" max="3502" width="8.125" style="1" customWidth="1"/>
    <col min="3503" max="3503" width="10.25" style="1" customWidth="1"/>
    <col min="3504" max="3724" width="9" style="1"/>
    <col min="3725" max="3725" width="36.875" style="1" bestFit="1" customWidth="1"/>
    <col min="3726" max="3726" width="7.125" style="1" customWidth="1"/>
    <col min="3727" max="3727" width="6" style="1" customWidth="1"/>
    <col min="3728" max="3728" width="5.75" style="1" customWidth="1"/>
    <col min="3729" max="3729" width="10.5" style="1" customWidth="1"/>
    <col min="3730" max="3730" width="7.5" style="1" customWidth="1"/>
    <col min="3731" max="3731" width="6.375" style="1" customWidth="1"/>
    <col min="3732" max="3732" width="6.5" style="1" customWidth="1"/>
    <col min="3733" max="3733" width="6.375" style="1" customWidth="1"/>
    <col min="3734" max="3734" width="7.875" style="1" customWidth="1"/>
    <col min="3735" max="3735" width="7.75" style="1" customWidth="1"/>
    <col min="3736" max="3739" width="6.5" style="1" customWidth="1"/>
    <col min="3740" max="3740" width="6.875" style="1" customWidth="1"/>
    <col min="3741" max="3741" width="9" style="1"/>
    <col min="3742" max="3742" width="6.125" style="1" customWidth="1"/>
    <col min="3743" max="3743" width="7.5" style="1" customWidth="1"/>
    <col min="3744" max="3744" width="7.625" style="1" customWidth="1"/>
    <col min="3745" max="3745" width="7.75" style="1" customWidth="1"/>
    <col min="3746" max="3746" width="10.125" style="1" bestFit="1" customWidth="1"/>
    <col min="3747" max="3747" width="12" style="1" customWidth="1"/>
    <col min="3748" max="3748" width="10.25" style="1" bestFit="1" customWidth="1"/>
    <col min="3749" max="3749" width="8.75" style="1" bestFit="1" customWidth="1"/>
    <col min="3750" max="3750" width="7.75" style="1" customWidth="1"/>
    <col min="3751" max="3751" width="9.125" style="1" customWidth="1"/>
    <col min="3752" max="3752" width="9.875" style="1" customWidth="1"/>
    <col min="3753" max="3753" width="7.75" style="1" customWidth="1"/>
    <col min="3754" max="3754" width="9.375" style="1" customWidth="1"/>
    <col min="3755" max="3755" width="9" style="1"/>
    <col min="3756" max="3756" width="5.875" style="1" customWidth="1"/>
    <col min="3757" max="3757" width="7.125" style="1" customWidth="1"/>
    <col min="3758" max="3758" width="8.125" style="1" customWidth="1"/>
    <col min="3759" max="3759" width="10.25" style="1" customWidth="1"/>
    <col min="3760" max="3980" width="9" style="1"/>
    <col min="3981" max="3981" width="36.875" style="1" bestFit="1" customWidth="1"/>
    <col min="3982" max="3982" width="7.125" style="1" customWidth="1"/>
    <col min="3983" max="3983" width="6" style="1" customWidth="1"/>
    <col min="3984" max="3984" width="5.75" style="1" customWidth="1"/>
    <col min="3985" max="3985" width="10.5" style="1" customWidth="1"/>
    <col min="3986" max="3986" width="7.5" style="1" customWidth="1"/>
    <col min="3987" max="3987" width="6.375" style="1" customWidth="1"/>
    <col min="3988" max="3988" width="6.5" style="1" customWidth="1"/>
    <col min="3989" max="3989" width="6.375" style="1" customWidth="1"/>
    <col min="3990" max="3990" width="7.875" style="1" customWidth="1"/>
    <col min="3991" max="3991" width="7.75" style="1" customWidth="1"/>
    <col min="3992" max="3995" width="6.5" style="1" customWidth="1"/>
    <col min="3996" max="3996" width="6.875" style="1" customWidth="1"/>
    <col min="3997" max="3997" width="9" style="1"/>
    <col min="3998" max="3998" width="6.125" style="1" customWidth="1"/>
    <col min="3999" max="3999" width="7.5" style="1" customWidth="1"/>
    <col min="4000" max="4000" width="7.625" style="1" customWidth="1"/>
    <col min="4001" max="4001" width="7.75" style="1" customWidth="1"/>
    <col min="4002" max="4002" width="10.125" style="1" bestFit="1" customWidth="1"/>
    <col min="4003" max="4003" width="12" style="1" customWidth="1"/>
    <col min="4004" max="4004" width="10.25" style="1" bestFit="1" customWidth="1"/>
    <col min="4005" max="4005" width="8.75" style="1" bestFit="1" customWidth="1"/>
    <col min="4006" max="4006" width="7.75" style="1" customWidth="1"/>
    <col min="4007" max="4007" width="9.125" style="1" customWidth="1"/>
    <col min="4008" max="4008" width="9.875" style="1" customWidth="1"/>
    <col min="4009" max="4009" width="7.75" style="1" customWidth="1"/>
    <col min="4010" max="4010" width="9.375" style="1" customWidth="1"/>
    <col min="4011" max="4011" width="9" style="1"/>
    <col min="4012" max="4012" width="5.875" style="1" customWidth="1"/>
    <col min="4013" max="4013" width="7.125" style="1" customWidth="1"/>
    <col min="4014" max="4014" width="8.125" style="1" customWidth="1"/>
    <col min="4015" max="4015" width="10.25" style="1" customWidth="1"/>
    <col min="4016" max="4236" width="9" style="1"/>
    <col min="4237" max="4237" width="36.875" style="1" bestFit="1" customWidth="1"/>
    <col min="4238" max="4238" width="7.125" style="1" customWidth="1"/>
    <col min="4239" max="4239" width="6" style="1" customWidth="1"/>
    <col min="4240" max="4240" width="5.75" style="1" customWidth="1"/>
    <col min="4241" max="4241" width="10.5" style="1" customWidth="1"/>
    <col min="4242" max="4242" width="7.5" style="1" customWidth="1"/>
    <col min="4243" max="4243" width="6.375" style="1" customWidth="1"/>
    <col min="4244" max="4244" width="6.5" style="1" customWidth="1"/>
    <col min="4245" max="4245" width="6.375" style="1" customWidth="1"/>
    <col min="4246" max="4246" width="7.875" style="1" customWidth="1"/>
    <col min="4247" max="4247" width="7.75" style="1" customWidth="1"/>
    <col min="4248" max="4251" width="6.5" style="1" customWidth="1"/>
    <col min="4252" max="4252" width="6.875" style="1" customWidth="1"/>
    <col min="4253" max="4253" width="9" style="1"/>
    <col min="4254" max="4254" width="6.125" style="1" customWidth="1"/>
    <col min="4255" max="4255" width="7.5" style="1" customWidth="1"/>
    <col min="4256" max="4256" width="7.625" style="1" customWidth="1"/>
    <col min="4257" max="4257" width="7.75" style="1" customWidth="1"/>
    <col min="4258" max="4258" width="10.125" style="1" bestFit="1" customWidth="1"/>
    <col min="4259" max="4259" width="12" style="1" customWidth="1"/>
    <col min="4260" max="4260" width="10.25" style="1" bestFit="1" customWidth="1"/>
    <col min="4261" max="4261" width="8.75" style="1" bestFit="1" customWidth="1"/>
    <col min="4262" max="4262" width="7.75" style="1" customWidth="1"/>
    <col min="4263" max="4263" width="9.125" style="1" customWidth="1"/>
    <col min="4264" max="4264" width="9.875" style="1" customWidth="1"/>
    <col min="4265" max="4265" width="7.75" style="1" customWidth="1"/>
    <col min="4266" max="4266" width="9.375" style="1" customWidth="1"/>
    <col min="4267" max="4267" width="9" style="1"/>
    <col min="4268" max="4268" width="5.875" style="1" customWidth="1"/>
    <col min="4269" max="4269" width="7.125" style="1" customWidth="1"/>
    <col min="4270" max="4270" width="8.125" style="1" customWidth="1"/>
    <col min="4271" max="4271" width="10.25" style="1" customWidth="1"/>
    <col min="4272" max="4492" width="9" style="1"/>
    <col min="4493" max="4493" width="36.875" style="1" bestFit="1" customWidth="1"/>
    <col min="4494" max="4494" width="7.125" style="1" customWidth="1"/>
    <col min="4495" max="4495" width="6" style="1" customWidth="1"/>
    <col min="4496" max="4496" width="5.75" style="1" customWidth="1"/>
    <col min="4497" max="4497" width="10.5" style="1" customWidth="1"/>
    <col min="4498" max="4498" width="7.5" style="1" customWidth="1"/>
    <col min="4499" max="4499" width="6.375" style="1" customWidth="1"/>
    <col min="4500" max="4500" width="6.5" style="1" customWidth="1"/>
    <col min="4501" max="4501" width="6.375" style="1" customWidth="1"/>
    <col min="4502" max="4502" width="7.875" style="1" customWidth="1"/>
    <col min="4503" max="4503" width="7.75" style="1" customWidth="1"/>
    <col min="4504" max="4507" width="6.5" style="1" customWidth="1"/>
    <col min="4508" max="4508" width="6.875" style="1" customWidth="1"/>
    <col min="4509" max="4509" width="9" style="1"/>
    <col min="4510" max="4510" width="6.125" style="1" customWidth="1"/>
    <col min="4511" max="4511" width="7.5" style="1" customWidth="1"/>
    <col min="4512" max="4512" width="7.625" style="1" customWidth="1"/>
    <col min="4513" max="4513" width="7.75" style="1" customWidth="1"/>
    <col min="4514" max="4514" width="10.125" style="1" bestFit="1" customWidth="1"/>
    <col min="4515" max="4515" width="12" style="1" customWidth="1"/>
    <col min="4516" max="4516" width="10.25" style="1" bestFit="1" customWidth="1"/>
    <col min="4517" max="4517" width="8.75" style="1" bestFit="1" customWidth="1"/>
    <col min="4518" max="4518" width="7.75" style="1" customWidth="1"/>
    <col min="4519" max="4519" width="9.125" style="1" customWidth="1"/>
    <col min="4520" max="4520" width="9.875" style="1" customWidth="1"/>
    <col min="4521" max="4521" width="7.75" style="1" customWidth="1"/>
    <col min="4522" max="4522" width="9.375" style="1" customWidth="1"/>
    <col min="4523" max="4523" width="9" style="1"/>
    <col min="4524" max="4524" width="5.875" style="1" customWidth="1"/>
    <col min="4525" max="4525" width="7.125" style="1" customWidth="1"/>
    <col min="4526" max="4526" width="8.125" style="1" customWidth="1"/>
    <col min="4527" max="4527" width="10.25" style="1" customWidth="1"/>
    <col min="4528" max="4748" width="9" style="1"/>
    <col min="4749" max="4749" width="36.875" style="1" bestFit="1" customWidth="1"/>
    <col min="4750" max="4750" width="7.125" style="1" customWidth="1"/>
    <col min="4751" max="4751" width="6" style="1" customWidth="1"/>
    <col min="4752" max="4752" width="5.75" style="1" customWidth="1"/>
    <col min="4753" max="4753" width="10.5" style="1" customWidth="1"/>
    <col min="4754" max="4754" width="7.5" style="1" customWidth="1"/>
    <col min="4755" max="4755" width="6.375" style="1" customWidth="1"/>
    <col min="4756" max="4756" width="6.5" style="1" customWidth="1"/>
    <col min="4757" max="4757" width="6.375" style="1" customWidth="1"/>
    <col min="4758" max="4758" width="7.875" style="1" customWidth="1"/>
    <col min="4759" max="4759" width="7.75" style="1" customWidth="1"/>
    <col min="4760" max="4763" width="6.5" style="1" customWidth="1"/>
    <col min="4764" max="4764" width="6.875" style="1" customWidth="1"/>
    <col min="4765" max="4765" width="9" style="1"/>
    <col min="4766" max="4766" width="6.125" style="1" customWidth="1"/>
    <col min="4767" max="4767" width="7.5" style="1" customWidth="1"/>
    <col min="4768" max="4768" width="7.625" style="1" customWidth="1"/>
    <col min="4769" max="4769" width="7.75" style="1" customWidth="1"/>
    <col min="4770" max="4770" width="10.125" style="1" bestFit="1" customWidth="1"/>
    <col min="4771" max="4771" width="12" style="1" customWidth="1"/>
    <col min="4772" max="4772" width="10.25" style="1" bestFit="1" customWidth="1"/>
    <col min="4773" max="4773" width="8.75" style="1" bestFit="1" customWidth="1"/>
    <col min="4774" max="4774" width="7.75" style="1" customWidth="1"/>
    <col min="4775" max="4775" width="9.125" style="1" customWidth="1"/>
    <col min="4776" max="4776" width="9.875" style="1" customWidth="1"/>
    <col min="4777" max="4777" width="7.75" style="1" customWidth="1"/>
    <col min="4778" max="4778" width="9.375" style="1" customWidth="1"/>
    <col min="4779" max="4779" width="9" style="1"/>
    <col min="4780" max="4780" width="5.875" style="1" customWidth="1"/>
    <col min="4781" max="4781" width="7.125" style="1" customWidth="1"/>
    <col min="4782" max="4782" width="8.125" style="1" customWidth="1"/>
    <col min="4783" max="4783" width="10.25" style="1" customWidth="1"/>
    <col min="4784" max="5004" width="9" style="1"/>
    <col min="5005" max="5005" width="36.875" style="1" bestFit="1" customWidth="1"/>
    <col min="5006" max="5006" width="7.125" style="1" customWidth="1"/>
    <col min="5007" max="5007" width="6" style="1" customWidth="1"/>
    <col min="5008" max="5008" width="5.75" style="1" customWidth="1"/>
    <col min="5009" max="5009" width="10.5" style="1" customWidth="1"/>
    <col min="5010" max="5010" width="7.5" style="1" customWidth="1"/>
    <col min="5011" max="5011" width="6.375" style="1" customWidth="1"/>
    <col min="5012" max="5012" width="6.5" style="1" customWidth="1"/>
    <col min="5013" max="5013" width="6.375" style="1" customWidth="1"/>
    <col min="5014" max="5014" width="7.875" style="1" customWidth="1"/>
    <col min="5015" max="5015" width="7.75" style="1" customWidth="1"/>
    <col min="5016" max="5019" width="6.5" style="1" customWidth="1"/>
    <col min="5020" max="5020" width="6.875" style="1" customWidth="1"/>
    <col min="5021" max="5021" width="9" style="1"/>
    <col min="5022" max="5022" width="6.125" style="1" customWidth="1"/>
    <col min="5023" max="5023" width="7.5" style="1" customWidth="1"/>
    <col min="5024" max="5024" width="7.625" style="1" customWidth="1"/>
    <col min="5025" max="5025" width="7.75" style="1" customWidth="1"/>
    <col min="5026" max="5026" width="10.125" style="1" bestFit="1" customWidth="1"/>
    <col min="5027" max="5027" width="12" style="1" customWidth="1"/>
    <col min="5028" max="5028" width="10.25" style="1" bestFit="1" customWidth="1"/>
    <col min="5029" max="5029" width="8.75" style="1" bestFit="1" customWidth="1"/>
    <col min="5030" max="5030" width="7.75" style="1" customWidth="1"/>
    <col min="5031" max="5031" width="9.125" style="1" customWidth="1"/>
    <col min="5032" max="5032" width="9.875" style="1" customWidth="1"/>
    <col min="5033" max="5033" width="7.75" style="1" customWidth="1"/>
    <col min="5034" max="5034" width="9.375" style="1" customWidth="1"/>
    <col min="5035" max="5035" width="9" style="1"/>
    <col min="5036" max="5036" width="5.875" style="1" customWidth="1"/>
    <col min="5037" max="5037" width="7.125" style="1" customWidth="1"/>
    <col min="5038" max="5038" width="8.125" style="1" customWidth="1"/>
    <col min="5039" max="5039" width="10.25" style="1" customWidth="1"/>
    <col min="5040" max="5260" width="9" style="1"/>
    <col min="5261" max="5261" width="36.875" style="1" bestFit="1" customWidth="1"/>
    <col min="5262" max="5262" width="7.125" style="1" customWidth="1"/>
    <col min="5263" max="5263" width="6" style="1" customWidth="1"/>
    <col min="5264" max="5264" width="5.75" style="1" customWidth="1"/>
    <col min="5265" max="5265" width="10.5" style="1" customWidth="1"/>
    <col min="5266" max="5266" width="7.5" style="1" customWidth="1"/>
    <col min="5267" max="5267" width="6.375" style="1" customWidth="1"/>
    <col min="5268" max="5268" width="6.5" style="1" customWidth="1"/>
    <col min="5269" max="5269" width="6.375" style="1" customWidth="1"/>
    <col min="5270" max="5270" width="7.875" style="1" customWidth="1"/>
    <col min="5271" max="5271" width="7.75" style="1" customWidth="1"/>
    <col min="5272" max="5275" width="6.5" style="1" customWidth="1"/>
    <col min="5276" max="5276" width="6.875" style="1" customWidth="1"/>
    <col min="5277" max="5277" width="9" style="1"/>
    <col min="5278" max="5278" width="6.125" style="1" customWidth="1"/>
    <col min="5279" max="5279" width="7.5" style="1" customWidth="1"/>
    <col min="5280" max="5280" width="7.625" style="1" customWidth="1"/>
    <col min="5281" max="5281" width="7.75" style="1" customWidth="1"/>
    <col min="5282" max="5282" width="10.125" style="1" bestFit="1" customWidth="1"/>
    <col min="5283" max="5283" width="12" style="1" customWidth="1"/>
    <col min="5284" max="5284" width="10.25" style="1" bestFit="1" customWidth="1"/>
    <col min="5285" max="5285" width="8.75" style="1" bestFit="1" customWidth="1"/>
    <col min="5286" max="5286" width="7.75" style="1" customWidth="1"/>
    <col min="5287" max="5287" width="9.125" style="1" customWidth="1"/>
    <col min="5288" max="5288" width="9.875" style="1" customWidth="1"/>
    <col min="5289" max="5289" width="7.75" style="1" customWidth="1"/>
    <col min="5290" max="5290" width="9.375" style="1" customWidth="1"/>
    <col min="5291" max="5291" width="9" style="1"/>
    <col min="5292" max="5292" width="5.875" style="1" customWidth="1"/>
    <col min="5293" max="5293" width="7.125" style="1" customWidth="1"/>
    <col min="5294" max="5294" width="8.125" style="1" customWidth="1"/>
    <col min="5295" max="5295" width="10.25" style="1" customWidth="1"/>
    <col min="5296" max="5516" width="9" style="1"/>
    <col min="5517" max="5517" width="36.875" style="1" bestFit="1" customWidth="1"/>
    <col min="5518" max="5518" width="7.125" style="1" customWidth="1"/>
    <col min="5519" max="5519" width="6" style="1" customWidth="1"/>
    <col min="5520" max="5520" width="5.75" style="1" customWidth="1"/>
    <col min="5521" max="5521" width="10.5" style="1" customWidth="1"/>
    <col min="5522" max="5522" width="7.5" style="1" customWidth="1"/>
    <col min="5523" max="5523" width="6.375" style="1" customWidth="1"/>
    <col min="5524" max="5524" width="6.5" style="1" customWidth="1"/>
    <col min="5525" max="5525" width="6.375" style="1" customWidth="1"/>
    <col min="5526" max="5526" width="7.875" style="1" customWidth="1"/>
    <col min="5527" max="5527" width="7.75" style="1" customWidth="1"/>
    <col min="5528" max="5531" width="6.5" style="1" customWidth="1"/>
    <col min="5532" max="5532" width="6.875" style="1" customWidth="1"/>
    <col min="5533" max="5533" width="9" style="1"/>
    <col min="5534" max="5534" width="6.125" style="1" customWidth="1"/>
    <col min="5535" max="5535" width="7.5" style="1" customWidth="1"/>
    <col min="5536" max="5536" width="7.625" style="1" customWidth="1"/>
    <col min="5537" max="5537" width="7.75" style="1" customWidth="1"/>
    <col min="5538" max="5538" width="10.125" style="1" bestFit="1" customWidth="1"/>
    <col min="5539" max="5539" width="12" style="1" customWidth="1"/>
    <col min="5540" max="5540" width="10.25" style="1" bestFit="1" customWidth="1"/>
    <col min="5541" max="5541" width="8.75" style="1" bestFit="1" customWidth="1"/>
    <col min="5542" max="5542" width="7.75" style="1" customWidth="1"/>
    <col min="5543" max="5543" width="9.125" style="1" customWidth="1"/>
    <col min="5544" max="5544" width="9.875" style="1" customWidth="1"/>
    <col min="5545" max="5545" width="7.75" style="1" customWidth="1"/>
    <col min="5546" max="5546" width="9.375" style="1" customWidth="1"/>
    <col min="5547" max="5547" width="9" style="1"/>
    <col min="5548" max="5548" width="5.875" style="1" customWidth="1"/>
    <col min="5549" max="5549" width="7.125" style="1" customWidth="1"/>
    <col min="5550" max="5550" width="8.125" style="1" customWidth="1"/>
    <col min="5551" max="5551" width="10.25" style="1" customWidth="1"/>
    <col min="5552" max="5772" width="9" style="1"/>
    <col min="5773" max="5773" width="36.875" style="1" bestFit="1" customWidth="1"/>
    <col min="5774" max="5774" width="7.125" style="1" customWidth="1"/>
    <col min="5775" max="5775" width="6" style="1" customWidth="1"/>
    <col min="5776" max="5776" width="5.75" style="1" customWidth="1"/>
    <col min="5777" max="5777" width="10.5" style="1" customWidth="1"/>
    <col min="5778" max="5778" width="7.5" style="1" customWidth="1"/>
    <col min="5779" max="5779" width="6.375" style="1" customWidth="1"/>
    <col min="5780" max="5780" width="6.5" style="1" customWidth="1"/>
    <col min="5781" max="5781" width="6.375" style="1" customWidth="1"/>
    <col min="5782" max="5782" width="7.875" style="1" customWidth="1"/>
    <col min="5783" max="5783" width="7.75" style="1" customWidth="1"/>
    <col min="5784" max="5787" width="6.5" style="1" customWidth="1"/>
    <col min="5788" max="5788" width="6.875" style="1" customWidth="1"/>
    <col min="5789" max="5789" width="9" style="1"/>
    <col min="5790" max="5790" width="6.125" style="1" customWidth="1"/>
    <col min="5791" max="5791" width="7.5" style="1" customWidth="1"/>
    <col min="5792" max="5792" width="7.625" style="1" customWidth="1"/>
    <col min="5793" max="5793" width="7.75" style="1" customWidth="1"/>
    <col min="5794" max="5794" width="10.125" style="1" bestFit="1" customWidth="1"/>
    <col min="5795" max="5795" width="12" style="1" customWidth="1"/>
    <col min="5796" max="5796" width="10.25" style="1" bestFit="1" customWidth="1"/>
    <col min="5797" max="5797" width="8.75" style="1" bestFit="1" customWidth="1"/>
    <col min="5798" max="5798" width="7.75" style="1" customWidth="1"/>
    <col min="5799" max="5799" width="9.125" style="1" customWidth="1"/>
    <col min="5800" max="5800" width="9.875" style="1" customWidth="1"/>
    <col min="5801" max="5801" width="7.75" style="1" customWidth="1"/>
    <col min="5802" max="5802" width="9.375" style="1" customWidth="1"/>
    <col min="5803" max="5803" width="9" style="1"/>
    <col min="5804" max="5804" width="5.875" style="1" customWidth="1"/>
    <col min="5805" max="5805" width="7.125" style="1" customWidth="1"/>
    <col min="5806" max="5806" width="8.125" style="1" customWidth="1"/>
    <col min="5807" max="5807" width="10.25" style="1" customWidth="1"/>
    <col min="5808" max="6028" width="9" style="1"/>
    <col min="6029" max="6029" width="36.875" style="1" bestFit="1" customWidth="1"/>
    <col min="6030" max="6030" width="7.125" style="1" customWidth="1"/>
    <col min="6031" max="6031" width="6" style="1" customWidth="1"/>
    <col min="6032" max="6032" width="5.75" style="1" customWidth="1"/>
    <col min="6033" max="6033" width="10.5" style="1" customWidth="1"/>
    <col min="6034" max="6034" width="7.5" style="1" customWidth="1"/>
    <col min="6035" max="6035" width="6.375" style="1" customWidth="1"/>
    <col min="6036" max="6036" width="6.5" style="1" customWidth="1"/>
    <col min="6037" max="6037" width="6.375" style="1" customWidth="1"/>
    <col min="6038" max="6038" width="7.875" style="1" customWidth="1"/>
    <col min="6039" max="6039" width="7.75" style="1" customWidth="1"/>
    <col min="6040" max="6043" width="6.5" style="1" customWidth="1"/>
    <col min="6044" max="6044" width="6.875" style="1" customWidth="1"/>
    <col min="6045" max="6045" width="9" style="1"/>
    <col min="6046" max="6046" width="6.125" style="1" customWidth="1"/>
    <col min="6047" max="6047" width="7.5" style="1" customWidth="1"/>
    <col min="6048" max="6048" width="7.625" style="1" customWidth="1"/>
    <col min="6049" max="6049" width="7.75" style="1" customWidth="1"/>
    <col min="6050" max="6050" width="10.125" style="1" bestFit="1" customWidth="1"/>
    <col min="6051" max="6051" width="12" style="1" customWidth="1"/>
    <col min="6052" max="6052" width="10.25" style="1" bestFit="1" customWidth="1"/>
    <col min="6053" max="6053" width="8.75" style="1" bestFit="1" customWidth="1"/>
    <col min="6054" max="6054" width="7.75" style="1" customWidth="1"/>
    <col min="6055" max="6055" width="9.125" style="1" customWidth="1"/>
    <col min="6056" max="6056" width="9.875" style="1" customWidth="1"/>
    <col min="6057" max="6057" width="7.75" style="1" customWidth="1"/>
    <col min="6058" max="6058" width="9.375" style="1" customWidth="1"/>
    <col min="6059" max="6059" width="9" style="1"/>
    <col min="6060" max="6060" width="5.875" style="1" customWidth="1"/>
    <col min="6061" max="6061" width="7.125" style="1" customWidth="1"/>
    <col min="6062" max="6062" width="8.125" style="1" customWidth="1"/>
    <col min="6063" max="6063" width="10.25" style="1" customWidth="1"/>
    <col min="6064" max="6284" width="9" style="1"/>
    <col min="6285" max="6285" width="36.875" style="1" bestFit="1" customWidth="1"/>
    <col min="6286" max="6286" width="7.125" style="1" customWidth="1"/>
    <col min="6287" max="6287" width="6" style="1" customWidth="1"/>
    <col min="6288" max="6288" width="5.75" style="1" customWidth="1"/>
    <col min="6289" max="6289" width="10.5" style="1" customWidth="1"/>
    <col min="6290" max="6290" width="7.5" style="1" customWidth="1"/>
    <col min="6291" max="6291" width="6.375" style="1" customWidth="1"/>
    <col min="6292" max="6292" width="6.5" style="1" customWidth="1"/>
    <col min="6293" max="6293" width="6.375" style="1" customWidth="1"/>
    <col min="6294" max="6294" width="7.875" style="1" customWidth="1"/>
    <col min="6295" max="6295" width="7.75" style="1" customWidth="1"/>
    <col min="6296" max="6299" width="6.5" style="1" customWidth="1"/>
    <col min="6300" max="6300" width="6.875" style="1" customWidth="1"/>
    <col min="6301" max="6301" width="9" style="1"/>
    <col min="6302" max="6302" width="6.125" style="1" customWidth="1"/>
    <col min="6303" max="6303" width="7.5" style="1" customWidth="1"/>
    <col min="6304" max="6304" width="7.625" style="1" customWidth="1"/>
    <col min="6305" max="6305" width="7.75" style="1" customWidth="1"/>
    <col min="6306" max="6306" width="10.125" style="1" bestFit="1" customWidth="1"/>
    <col min="6307" max="6307" width="12" style="1" customWidth="1"/>
    <col min="6308" max="6308" width="10.25" style="1" bestFit="1" customWidth="1"/>
    <col min="6309" max="6309" width="8.75" style="1" bestFit="1" customWidth="1"/>
    <col min="6310" max="6310" width="7.75" style="1" customWidth="1"/>
    <col min="6311" max="6311" width="9.125" style="1" customWidth="1"/>
    <col min="6312" max="6312" width="9.875" style="1" customWidth="1"/>
    <col min="6313" max="6313" width="7.75" style="1" customWidth="1"/>
    <col min="6314" max="6314" width="9.375" style="1" customWidth="1"/>
    <col min="6315" max="6315" width="9" style="1"/>
    <col min="6316" max="6316" width="5.875" style="1" customWidth="1"/>
    <col min="6317" max="6317" width="7.125" style="1" customWidth="1"/>
    <col min="6318" max="6318" width="8.125" style="1" customWidth="1"/>
    <col min="6319" max="6319" width="10.25" style="1" customWidth="1"/>
    <col min="6320" max="6540" width="9" style="1"/>
    <col min="6541" max="6541" width="36.875" style="1" bestFit="1" customWidth="1"/>
    <col min="6542" max="6542" width="7.125" style="1" customWidth="1"/>
    <col min="6543" max="6543" width="6" style="1" customWidth="1"/>
    <col min="6544" max="6544" width="5.75" style="1" customWidth="1"/>
    <col min="6545" max="6545" width="10.5" style="1" customWidth="1"/>
    <col min="6546" max="6546" width="7.5" style="1" customWidth="1"/>
    <col min="6547" max="6547" width="6.375" style="1" customWidth="1"/>
    <col min="6548" max="6548" width="6.5" style="1" customWidth="1"/>
    <col min="6549" max="6549" width="6.375" style="1" customWidth="1"/>
    <col min="6550" max="6550" width="7.875" style="1" customWidth="1"/>
    <col min="6551" max="6551" width="7.75" style="1" customWidth="1"/>
    <col min="6552" max="6555" width="6.5" style="1" customWidth="1"/>
    <col min="6556" max="6556" width="6.875" style="1" customWidth="1"/>
    <col min="6557" max="6557" width="9" style="1"/>
    <col min="6558" max="6558" width="6.125" style="1" customWidth="1"/>
    <col min="6559" max="6559" width="7.5" style="1" customWidth="1"/>
    <col min="6560" max="6560" width="7.625" style="1" customWidth="1"/>
    <col min="6561" max="6561" width="7.75" style="1" customWidth="1"/>
    <col min="6562" max="6562" width="10.125" style="1" bestFit="1" customWidth="1"/>
    <col min="6563" max="6563" width="12" style="1" customWidth="1"/>
    <col min="6564" max="6564" width="10.25" style="1" bestFit="1" customWidth="1"/>
    <col min="6565" max="6565" width="8.75" style="1" bestFit="1" customWidth="1"/>
    <col min="6566" max="6566" width="7.75" style="1" customWidth="1"/>
    <col min="6567" max="6567" width="9.125" style="1" customWidth="1"/>
    <col min="6568" max="6568" width="9.875" style="1" customWidth="1"/>
    <col min="6569" max="6569" width="7.75" style="1" customWidth="1"/>
    <col min="6570" max="6570" width="9.375" style="1" customWidth="1"/>
    <col min="6571" max="6571" width="9" style="1"/>
    <col min="6572" max="6572" width="5.875" style="1" customWidth="1"/>
    <col min="6573" max="6573" width="7.125" style="1" customWidth="1"/>
    <col min="6574" max="6574" width="8.125" style="1" customWidth="1"/>
    <col min="6575" max="6575" width="10.25" style="1" customWidth="1"/>
    <col min="6576" max="6796" width="9" style="1"/>
    <col min="6797" max="6797" width="36.875" style="1" bestFit="1" customWidth="1"/>
    <col min="6798" max="6798" width="7.125" style="1" customWidth="1"/>
    <col min="6799" max="6799" width="6" style="1" customWidth="1"/>
    <col min="6800" max="6800" width="5.75" style="1" customWidth="1"/>
    <col min="6801" max="6801" width="10.5" style="1" customWidth="1"/>
    <col min="6802" max="6802" width="7.5" style="1" customWidth="1"/>
    <col min="6803" max="6803" width="6.375" style="1" customWidth="1"/>
    <col min="6804" max="6804" width="6.5" style="1" customWidth="1"/>
    <col min="6805" max="6805" width="6.375" style="1" customWidth="1"/>
    <col min="6806" max="6806" width="7.875" style="1" customWidth="1"/>
    <col min="6807" max="6807" width="7.75" style="1" customWidth="1"/>
    <col min="6808" max="6811" width="6.5" style="1" customWidth="1"/>
    <col min="6812" max="6812" width="6.875" style="1" customWidth="1"/>
    <col min="6813" max="6813" width="9" style="1"/>
    <col min="6814" max="6814" width="6.125" style="1" customWidth="1"/>
    <col min="6815" max="6815" width="7.5" style="1" customWidth="1"/>
    <col min="6816" max="6816" width="7.625" style="1" customWidth="1"/>
    <col min="6817" max="6817" width="7.75" style="1" customWidth="1"/>
    <col min="6818" max="6818" width="10.125" style="1" bestFit="1" customWidth="1"/>
    <col min="6819" max="6819" width="12" style="1" customWidth="1"/>
    <col min="6820" max="6820" width="10.25" style="1" bestFit="1" customWidth="1"/>
    <col min="6821" max="6821" width="8.75" style="1" bestFit="1" customWidth="1"/>
    <col min="6822" max="6822" width="7.75" style="1" customWidth="1"/>
    <col min="6823" max="6823" width="9.125" style="1" customWidth="1"/>
    <col min="6824" max="6824" width="9.875" style="1" customWidth="1"/>
    <col min="6825" max="6825" width="7.75" style="1" customWidth="1"/>
    <col min="6826" max="6826" width="9.375" style="1" customWidth="1"/>
    <col min="6827" max="6827" width="9" style="1"/>
    <col min="6828" max="6828" width="5.875" style="1" customWidth="1"/>
    <col min="6829" max="6829" width="7.125" style="1" customWidth="1"/>
    <col min="6830" max="6830" width="8.125" style="1" customWidth="1"/>
    <col min="6831" max="6831" width="10.25" style="1" customWidth="1"/>
    <col min="6832" max="7052" width="9" style="1"/>
    <col min="7053" max="7053" width="36.875" style="1" bestFit="1" customWidth="1"/>
    <col min="7054" max="7054" width="7.125" style="1" customWidth="1"/>
    <col min="7055" max="7055" width="6" style="1" customWidth="1"/>
    <col min="7056" max="7056" width="5.75" style="1" customWidth="1"/>
    <col min="7057" max="7057" width="10.5" style="1" customWidth="1"/>
    <col min="7058" max="7058" width="7.5" style="1" customWidth="1"/>
    <col min="7059" max="7059" width="6.375" style="1" customWidth="1"/>
    <col min="7060" max="7060" width="6.5" style="1" customWidth="1"/>
    <col min="7061" max="7061" width="6.375" style="1" customWidth="1"/>
    <col min="7062" max="7062" width="7.875" style="1" customWidth="1"/>
    <col min="7063" max="7063" width="7.75" style="1" customWidth="1"/>
    <col min="7064" max="7067" width="6.5" style="1" customWidth="1"/>
    <col min="7068" max="7068" width="6.875" style="1" customWidth="1"/>
    <col min="7069" max="7069" width="9" style="1"/>
    <col min="7070" max="7070" width="6.125" style="1" customWidth="1"/>
    <col min="7071" max="7071" width="7.5" style="1" customWidth="1"/>
    <col min="7072" max="7072" width="7.625" style="1" customWidth="1"/>
    <col min="7073" max="7073" width="7.75" style="1" customWidth="1"/>
    <col min="7074" max="7074" width="10.125" style="1" bestFit="1" customWidth="1"/>
    <col min="7075" max="7075" width="12" style="1" customWidth="1"/>
    <col min="7076" max="7076" width="10.25" style="1" bestFit="1" customWidth="1"/>
    <col min="7077" max="7077" width="8.75" style="1" bestFit="1" customWidth="1"/>
    <col min="7078" max="7078" width="7.75" style="1" customWidth="1"/>
    <col min="7079" max="7079" width="9.125" style="1" customWidth="1"/>
    <col min="7080" max="7080" width="9.875" style="1" customWidth="1"/>
    <col min="7081" max="7081" width="7.75" style="1" customWidth="1"/>
    <col min="7082" max="7082" width="9.375" style="1" customWidth="1"/>
    <col min="7083" max="7083" width="9" style="1"/>
    <col min="7084" max="7084" width="5.875" style="1" customWidth="1"/>
    <col min="7085" max="7085" width="7.125" style="1" customWidth="1"/>
    <col min="7086" max="7086" width="8.125" style="1" customWidth="1"/>
    <col min="7087" max="7087" width="10.25" style="1" customWidth="1"/>
    <col min="7088" max="7308" width="9" style="1"/>
    <col min="7309" max="7309" width="36.875" style="1" bestFit="1" customWidth="1"/>
    <col min="7310" max="7310" width="7.125" style="1" customWidth="1"/>
    <col min="7311" max="7311" width="6" style="1" customWidth="1"/>
    <col min="7312" max="7312" width="5.75" style="1" customWidth="1"/>
    <col min="7313" max="7313" width="10.5" style="1" customWidth="1"/>
    <col min="7314" max="7314" width="7.5" style="1" customWidth="1"/>
    <col min="7315" max="7315" width="6.375" style="1" customWidth="1"/>
    <col min="7316" max="7316" width="6.5" style="1" customWidth="1"/>
    <col min="7317" max="7317" width="6.375" style="1" customWidth="1"/>
    <col min="7318" max="7318" width="7.875" style="1" customWidth="1"/>
    <col min="7319" max="7319" width="7.75" style="1" customWidth="1"/>
    <col min="7320" max="7323" width="6.5" style="1" customWidth="1"/>
    <col min="7324" max="7324" width="6.875" style="1" customWidth="1"/>
    <col min="7325" max="7325" width="9" style="1"/>
    <col min="7326" max="7326" width="6.125" style="1" customWidth="1"/>
    <col min="7327" max="7327" width="7.5" style="1" customWidth="1"/>
    <col min="7328" max="7328" width="7.625" style="1" customWidth="1"/>
    <col min="7329" max="7329" width="7.75" style="1" customWidth="1"/>
    <col min="7330" max="7330" width="10.125" style="1" bestFit="1" customWidth="1"/>
    <col min="7331" max="7331" width="12" style="1" customWidth="1"/>
    <col min="7332" max="7332" width="10.25" style="1" bestFit="1" customWidth="1"/>
    <col min="7333" max="7333" width="8.75" style="1" bestFit="1" customWidth="1"/>
    <col min="7334" max="7334" width="7.75" style="1" customWidth="1"/>
    <col min="7335" max="7335" width="9.125" style="1" customWidth="1"/>
    <col min="7336" max="7336" width="9.875" style="1" customWidth="1"/>
    <col min="7337" max="7337" width="7.75" style="1" customWidth="1"/>
    <col min="7338" max="7338" width="9.375" style="1" customWidth="1"/>
    <col min="7339" max="7339" width="9" style="1"/>
    <col min="7340" max="7340" width="5.875" style="1" customWidth="1"/>
    <col min="7341" max="7341" width="7.125" style="1" customWidth="1"/>
    <col min="7342" max="7342" width="8.125" style="1" customWidth="1"/>
    <col min="7343" max="7343" width="10.25" style="1" customWidth="1"/>
    <col min="7344" max="7564" width="9" style="1"/>
    <col min="7565" max="7565" width="36.875" style="1" bestFit="1" customWidth="1"/>
    <col min="7566" max="7566" width="7.125" style="1" customWidth="1"/>
    <col min="7567" max="7567" width="6" style="1" customWidth="1"/>
    <col min="7568" max="7568" width="5.75" style="1" customWidth="1"/>
    <col min="7569" max="7569" width="10.5" style="1" customWidth="1"/>
    <col min="7570" max="7570" width="7.5" style="1" customWidth="1"/>
    <col min="7571" max="7571" width="6.375" style="1" customWidth="1"/>
    <col min="7572" max="7572" width="6.5" style="1" customWidth="1"/>
    <col min="7573" max="7573" width="6.375" style="1" customWidth="1"/>
    <col min="7574" max="7574" width="7.875" style="1" customWidth="1"/>
    <col min="7575" max="7575" width="7.75" style="1" customWidth="1"/>
    <col min="7576" max="7579" width="6.5" style="1" customWidth="1"/>
    <col min="7580" max="7580" width="6.875" style="1" customWidth="1"/>
    <col min="7581" max="7581" width="9" style="1"/>
    <col min="7582" max="7582" width="6.125" style="1" customWidth="1"/>
    <col min="7583" max="7583" width="7.5" style="1" customWidth="1"/>
    <col min="7584" max="7584" width="7.625" style="1" customWidth="1"/>
    <col min="7585" max="7585" width="7.75" style="1" customWidth="1"/>
    <col min="7586" max="7586" width="10.125" style="1" bestFit="1" customWidth="1"/>
    <col min="7587" max="7587" width="12" style="1" customWidth="1"/>
    <col min="7588" max="7588" width="10.25" style="1" bestFit="1" customWidth="1"/>
    <col min="7589" max="7589" width="8.75" style="1" bestFit="1" customWidth="1"/>
    <col min="7590" max="7590" width="7.75" style="1" customWidth="1"/>
    <col min="7591" max="7591" width="9.125" style="1" customWidth="1"/>
    <col min="7592" max="7592" width="9.875" style="1" customWidth="1"/>
    <col min="7593" max="7593" width="7.75" style="1" customWidth="1"/>
    <col min="7594" max="7594" width="9.375" style="1" customWidth="1"/>
    <col min="7595" max="7595" width="9" style="1"/>
    <col min="7596" max="7596" width="5.875" style="1" customWidth="1"/>
    <col min="7597" max="7597" width="7.125" style="1" customWidth="1"/>
    <col min="7598" max="7598" width="8.125" style="1" customWidth="1"/>
    <col min="7599" max="7599" width="10.25" style="1" customWidth="1"/>
    <col min="7600" max="7820" width="9" style="1"/>
    <col min="7821" max="7821" width="36.875" style="1" bestFit="1" customWidth="1"/>
    <col min="7822" max="7822" width="7.125" style="1" customWidth="1"/>
    <col min="7823" max="7823" width="6" style="1" customWidth="1"/>
    <col min="7824" max="7824" width="5.75" style="1" customWidth="1"/>
    <col min="7825" max="7825" width="10.5" style="1" customWidth="1"/>
    <col min="7826" max="7826" width="7.5" style="1" customWidth="1"/>
    <col min="7827" max="7827" width="6.375" style="1" customWidth="1"/>
    <col min="7828" max="7828" width="6.5" style="1" customWidth="1"/>
    <col min="7829" max="7829" width="6.375" style="1" customWidth="1"/>
    <col min="7830" max="7830" width="7.875" style="1" customWidth="1"/>
    <col min="7831" max="7831" width="7.75" style="1" customWidth="1"/>
    <col min="7832" max="7835" width="6.5" style="1" customWidth="1"/>
    <col min="7836" max="7836" width="6.875" style="1" customWidth="1"/>
    <col min="7837" max="7837" width="9" style="1"/>
    <col min="7838" max="7838" width="6.125" style="1" customWidth="1"/>
    <col min="7839" max="7839" width="7.5" style="1" customWidth="1"/>
    <col min="7840" max="7840" width="7.625" style="1" customWidth="1"/>
    <col min="7841" max="7841" width="7.75" style="1" customWidth="1"/>
    <col min="7842" max="7842" width="10.125" style="1" bestFit="1" customWidth="1"/>
    <col min="7843" max="7843" width="12" style="1" customWidth="1"/>
    <col min="7844" max="7844" width="10.25" style="1" bestFit="1" customWidth="1"/>
    <col min="7845" max="7845" width="8.75" style="1" bestFit="1" customWidth="1"/>
    <col min="7846" max="7846" width="7.75" style="1" customWidth="1"/>
    <col min="7847" max="7847" width="9.125" style="1" customWidth="1"/>
    <col min="7848" max="7848" width="9.875" style="1" customWidth="1"/>
    <col min="7849" max="7849" width="7.75" style="1" customWidth="1"/>
    <col min="7850" max="7850" width="9.375" style="1" customWidth="1"/>
    <col min="7851" max="7851" width="9" style="1"/>
    <col min="7852" max="7852" width="5.875" style="1" customWidth="1"/>
    <col min="7853" max="7853" width="7.125" style="1" customWidth="1"/>
    <col min="7854" max="7854" width="8.125" style="1" customWidth="1"/>
    <col min="7855" max="7855" width="10.25" style="1" customWidth="1"/>
    <col min="7856" max="8076" width="9" style="1"/>
    <col min="8077" max="8077" width="36.875" style="1" bestFit="1" customWidth="1"/>
    <col min="8078" max="8078" width="7.125" style="1" customWidth="1"/>
    <col min="8079" max="8079" width="6" style="1" customWidth="1"/>
    <col min="8080" max="8080" width="5.75" style="1" customWidth="1"/>
    <col min="8081" max="8081" width="10.5" style="1" customWidth="1"/>
    <col min="8082" max="8082" width="7.5" style="1" customWidth="1"/>
    <col min="8083" max="8083" width="6.375" style="1" customWidth="1"/>
    <col min="8084" max="8084" width="6.5" style="1" customWidth="1"/>
    <col min="8085" max="8085" width="6.375" style="1" customWidth="1"/>
    <col min="8086" max="8086" width="7.875" style="1" customWidth="1"/>
    <col min="8087" max="8087" width="7.75" style="1" customWidth="1"/>
    <col min="8088" max="8091" width="6.5" style="1" customWidth="1"/>
    <col min="8092" max="8092" width="6.875" style="1" customWidth="1"/>
    <col min="8093" max="8093" width="9" style="1"/>
    <col min="8094" max="8094" width="6.125" style="1" customWidth="1"/>
    <col min="8095" max="8095" width="7.5" style="1" customWidth="1"/>
    <col min="8096" max="8096" width="7.625" style="1" customWidth="1"/>
    <col min="8097" max="8097" width="7.75" style="1" customWidth="1"/>
    <col min="8098" max="8098" width="10.125" style="1" bestFit="1" customWidth="1"/>
    <col min="8099" max="8099" width="12" style="1" customWidth="1"/>
    <col min="8100" max="8100" width="10.25" style="1" bestFit="1" customWidth="1"/>
    <col min="8101" max="8101" width="8.75" style="1" bestFit="1" customWidth="1"/>
    <col min="8102" max="8102" width="7.75" style="1" customWidth="1"/>
    <col min="8103" max="8103" width="9.125" style="1" customWidth="1"/>
    <col min="8104" max="8104" width="9.875" style="1" customWidth="1"/>
    <col min="8105" max="8105" width="7.75" style="1" customWidth="1"/>
    <col min="8106" max="8106" width="9.375" style="1" customWidth="1"/>
    <col min="8107" max="8107" width="9" style="1"/>
    <col min="8108" max="8108" width="5.875" style="1" customWidth="1"/>
    <col min="8109" max="8109" width="7.125" style="1" customWidth="1"/>
    <col min="8110" max="8110" width="8.125" style="1" customWidth="1"/>
    <col min="8111" max="8111" width="10.25" style="1" customWidth="1"/>
    <col min="8112" max="8332" width="9" style="1"/>
    <col min="8333" max="8333" width="36.875" style="1" bestFit="1" customWidth="1"/>
    <col min="8334" max="8334" width="7.125" style="1" customWidth="1"/>
    <col min="8335" max="8335" width="6" style="1" customWidth="1"/>
    <col min="8336" max="8336" width="5.75" style="1" customWidth="1"/>
    <col min="8337" max="8337" width="10.5" style="1" customWidth="1"/>
    <col min="8338" max="8338" width="7.5" style="1" customWidth="1"/>
    <col min="8339" max="8339" width="6.375" style="1" customWidth="1"/>
    <col min="8340" max="8340" width="6.5" style="1" customWidth="1"/>
    <col min="8341" max="8341" width="6.375" style="1" customWidth="1"/>
    <col min="8342" max="8342" width="7.875" style="1" customWidth="1"/>
    <col min="8343" max="8343" width="7.75" style="1" customWidth="1"/>
    <col min="8344" max="8347" width="6.5" style="1" customWidth="1"/>
    <col min="8348" max="8348" width="6.875" style="1" customWidth="1"/>
    <col min="8349" max="8349" width="9" style="1"/>
    <col min="8350" max="8350" width="6.125" style="1" customWidth="1"/>
    <col min="8351" max="8351" width="7.5" style="1" customWidth="1"/>
    <col min="8352" max="8352" width="7.625" style="1" customWidth="1"/>
    <col min="8353" max="8353" width="7.75" style="1" customWidth="1"/>
    <col min="8354" max="8354" width="10.125" style="1" bestFit="1" customWidth="1"/>
    <col min="8355" max="8355" width="12" style="1" customWidth="1"/>
    <col min="8356" max="8356" width="10.25" style="1" bestFit="1" customWidth="1"/>
    <col min="8357" max="8357" width="8.75" style="1" bestFit="1" customWidth="1"/>
    <col min="8358" max="8358" width="7.75" style="1" customWidth="1"/>
    <col min="8359" max="8359" width="9.125" style="1" customWidth="1"/>
    <col min="8360" max="8360" width="9.875" style="1" customWidth="1"/>
    <col min="8361" max="8361" width="7.75" style="1" customWidth="1"/>
    <col min="8362" max="8362" width="9.375" style="1" customWidth="1"/>
    <col min="8363" max="8363" width="9" style="1"/>
    <col min="8364" max="8364" width="5.875" style="1" customWidth="1"/>
    <col min="8365" max="8365" width="7.125" style="1" customWidth="1"/>
    <col min="8366" max="8366" width="8.125" style="1" customWidth="1"/>
    <col min="8367" max="8367" width="10.25" style="1" customWidth="1"/>
    <col min="8368" max="8588" width="9" style="1"/>
    <col min="8589" max="8589" width="36.875" style="1" bestFit="1" customWidth="1"/>
    <col min="8590" max="8590" width="7.125" style="1" customWidth="1"/>
    <col min="8591" max="8591" width="6" style="1" customWidth="1"/>
    <col min="8592" max="8592" width="5.75" style="1" customWidth="1"/>
    <col min="8593" max="8593" width="10.5" style="1" customWidth="1"/>
    <col min="8594" max="8594" width="7.5" style="1" customWidth="1"/>
    <col min="8595" max="8595" width="6.375" style="1" customWidth="1"/>
    <col min="8596" max="8596" width="6.5" style="1" customWidth="1"/>
    <col min="8597" max="8597" width="6.375" style="1" customWidth="1"/>
    <col min="8598" max="8598" width="7.875" style="1" customWidth="1"/>
    <col min="8599" max="8599" width="7.75" style="1" customWidth="1"/>
    <col min="8600" max="8603" width="6.5" style="1" customWidth="1"/>
    <col min="8604" max="8604" width="6.875" style="1" customWidth="1"/>
    <col min="8605" max="8605" width="9" style="1"/>
    <col min="8606" max="8606" width="6.125" style="1" customWidth="1"/>
    <col min="8607" max="8607" width="7.5" style="1" customWidth="1"/>
    <col min="8608" max="8608" width="7.625" style="1" customWidth="1"/>
    <col min="8609" max="8609" width="7.75" style="1" customWidth="1"/>
    <col min="8610" max="8610" width="10.125" style="1" bestFit="1" customWidth="1"/>
    <col min="8611" max="8611" width="12" style="1" customWidth="1"/>
    <col min="8612" max="8612" width="10.25" style="1" bestFit="1" customWidth="1"/>
    <col min="8613" max="8613" width="8.75" style="1" bestFit="1" customWidth="1"/>
    <col min="8614" max="8614" width="7.75" style="1" customWidth="1"/>
    <col min="8615" max="8615" width="9.125" style="1" customWidth="1"/>
    <col min="8616" max="8616" width="9.875" style="1" customWidth="1"/>
    <col min="8617" max="8617" width="7.75" style="1" customWidth="1"/>
    <col min="8618" max="8618" width="9.375" style="1" customWidth="1"/>
    <col min="8619" max="8619" width="9" style="1"/>
    <col min="8620" max="8620" width="5.875" style="1" customWidth="1"/>
    <col min="8621" max="8621" width="7.125" style="1" customWidth="1"/>
    <col min="8622" max="8622" width="8.125" style="1" customWidth="1"/>
    <col min="8623" max="8623" width="10.25" style="1" customWidth="1"/>
    <col min="8624" max="8844" width="9" style="1"/>
    <col min="8845" max="8845" width="36.875" style="1" bestFit="1" customWidth="1"/>
    <col min="8846" max="8846" width="7.125" style="1" customWidth="1"/>
    <col min="8847" max="8847" width="6" style="1" customWidth="1"/>
    <col min="8848" max="8848" width="5.75" style="1" customWidth="1"/>
    <col min="8849" max="8849" width="10.5" style="1" customWidth="1"/>
    <col min="8850" max="8850" width="7.5" style="1" customWidth="1"/>
    <col min="8851" max="8851" width="6.375" style="1" customWidth="1"/>
    <col min="8852" max="8852" width="6.5" style="1" customWidth="1"/>
    <col min="8853" max="8853" width="6.375" style="1" customWidth="1"/>
    <col min="8854" max="8854" width="7.875" style="1" customWidth="1"/>
    <col min="8855" max="8855" width="7.75" style="1" customWidth="1"/>
    <col min="8856" max="8859" width="6.5" style="1" customWidth="1"/>
    <col min="8860" max="8860" width="6.875" style="1" customWidth="1"/>
    <col min="8861" max="8861" width="9" style="1"/>
    <col min="8862" max="8862" width="6.125" style="1" customWidth="1"/>
    <col min="8863" max="8863" width="7.5" style="1" customWidth="1"/>
    <col min="8864" max="8864" width="7.625" style="1" customWidth="1"/>
    <col min="8865" max="8865" width="7.75" style="1" customWidth="1"/>
    <col min="8866" max="8866" width="10.125" style="1" bestFit="1" customWidth="1"/>
    <col min="8867" max="8867" width="12" style="1" customWidth="1"/>
    <col min="8868" max="8868" width="10.25" style="1" bestFit="1" customWidth="1"/>
    <col min="8869" max="8869" width="8.75" style="1" bestFit="1" customWidth="1"/>
    <col min="8870" max="8870" width="7.75" style="1" customWidth="1"/>
    <col min="8871" max="8871" width="9.125" style="1" customWidth="1"/>
    <col min="8872" max="8872" width="9.875" style="1" customWidth="1"/>
    <col min="8873" max="8873" width="7.75" style="1" customWidth="1"/>
    <col min="8874" max="8874" width="9.375" style="1" customWidth="1"/>
    <col min="8875" max="8875" width="9" style="1"/>
    <col min="8876" max="8876" width="5.875" style="1" customWidth="1"/>
    <col min="8877" max="8877" width="7.125" style="1" customWidth="1"/>
    <col min="8878" max="8878" width="8.125" style="1" customWidth="1"/>
    <col min="8879" max="8879" width="10.25" style="1" customWidth="1"/>
    <col min="8880" max="9100" width="9" style="1"/>
    <col min="9101" max="9101" width="36.875" style="1" bestFit="1" customWidth="1"/>
    <col min="9102" max="9102" width="7.125" style="1" customWidth="1"/>
    <col min="9103" max="9103" width="6" style="1" customWidth="1"/>
    <col min="9104" max="9104" width="5.75" style="1" customWidth="1"/>
    <col min="9105" max="9105" width="10.5" style="1" customWidth="1"/>
    <col min="9106" max="9106" width="7.5" style="1" customWidth="1"/>
    <col min="9107" max="9107" width="6.375" style="1" customWidth="1"/>
    <col min="9108" max="9108" width="6.5" style="1" customWidth="1"/>
    <col min="9109" max="9109" width="6.375" style="1" customWidth="1"/>
    <col min="9110" max="9110" width="7.875" style="1" customWidth="1"/>
    <col min="9111" max="9111" width="7.75" style="1" customWidth="1"/>
    <col min="9112" max="9115" width="6.5" style="1" customWidth="1"/>
    <col min="9116" max="9116" width="6.875" style="1" customWidth="1"/>
    <col min="9117" max="9117" width="9" style="1"/>
    <col min="9118" max="9118" width="6.125" style="1" customWidth="1"/>
    <col min="9119" max="9119" width="7.5" style="1" customWidth="1"/>
    <col min="9120" max="9120" width="7.625" style="1" customWidth="1"/>
    <col min="9121" max="9121" width="7.75" style="1" customWidth="1"/>
    <col min="9122" max="9122" width="10.125" style="1" bestFit="1" customWidth="1"/>
    <col min="9123" max="9123" width="12" style="1" customWidth="1"/>
    <col min="9124" max="9124" width="10.25" style="1" bestFit="1" customWidth="1"/>
    <col min="9125" max="9125" width="8.75" style="1" bestFit="1" customWidth="1"/>
    <col min="9126" max="9126" width="7.75" style="1" customWidth="1"/>
    <col min="9127" max="9127" width="9.125" style="1" customWidth="1"/>
    <col min="9128" max="9128" width="9.875" style="1" customWidth="1"/>
    <col min="9129" max="9129" width="7.75" style="1" customWidth="1"/>
    <col min="9130" max="9130" width="9.375" style="1" customWidth="1"/>
    <col min="9131" max="9131" width="9" style="1"/>
    <col min="9132" max="9132" width="5.875" style="1" customWidth="1"/>
    <col min="9133" max="9133" width="7.125" style="1" customWidth="1"/>
    <col min="9134" max="9134" width="8.125" style="1" customWidth="1"/>
    <col min="9135" max="9135" width="10.25" style="1" customWidth="1"/>
    <col min="9136" max="9356" width="9" style="1"/>
    <col min="9357" max="9357" width="36.875" style="1" bestFit="1" customWidth="1"/>
    <col min="9358" max="9358" width="7.125" style="1" customWidth="1"/>
    <col min="9359" max="9359" width="6" style="1" customWidth="1"/>
    <col min="9360" max="9360" width="5.75" style="1" customWidth="1"/>
    <col min="9361" max="9361" width="10.5" style="1" customWidth="1"/>
    <col min="9362" max="9362" width="7.5" style="1" customWidth="1"/>
    <col min="9363" max="9363" width="6.375" style="1" customWidth="1"/>
    <col min="9364" max="9364" width="6.5" style="1" customWidth="1"/>
    <col min="9365" max="9365" width="6.375" style="1" customWidth="1"/>
    <col min="9366" max="9366" width="7.875" style="1" customWidth="1"/>
    <col min="9367" max="9367" width="7.75" style="1" customWidth="1"/>
    <col min="9368" max="9371" width="6.5" style="1" customWidth="1"/>
    <col min="9372" max="9372" width="6.875" style="1" customWidth="1"/>
    <col min="9373" max="9373" width="9" style="1"/>
    <col min="9374" max="9374" width="6.125" style="1" customWidth="1"/>
    <col min="9375" max="9375" width="7.5" style="1" customWidth="1"/>
    <col min="9376" max="9376" width="7.625" style="1" customWidth="1"/>
    <col min="9377" max="9377" width="7.75" style="1" customWidth="1"/>
    <col min="9378" max="9378" width="10.125" style="1" bestFit="1" customWidth="1"/>
    <col min="9379" max="9379" width="12" style="1" customWidth="1"/>
    <col min="9380" max="9380" width="10.25" style="1" bestFit="1" customWidth="1"/>
    <col min="9381" max="9381" width="8.75" style="1" bestFit="1" customWidth="1"/>
    <col min="9382" max="9382" width="7.75" style="1" customWidth="1"/>
    <col min="9383" max="9383" width="9.125" style="1" customWidth="1"/>
    <col min="9384" max="9384" width="9.875" style="1" customWidth="1"/>
    <col min="9385" max="9385" width="7.75" style="1" customWidth="1"/>
    <col min="9386" max="9386" width="9.375" style="1" customWidth="1"/>
    <col min="9387" max="9387" width="9" style="1"/>
    <col min="9388" max="9388" width="5.875" style="1" customWidth="1"/>
    <col min="9389" max="9389" width="7.125" style="1" customWidth="1"/>
    <col min="9390" max="9390" width="8.125" style="1" customWidth="1"/>
    <col min="9391" max="9391" width="10.25" style="1" customWidth="1"/>
    <col min="9392" max="9612" width="9" style="1"/>
    <col min="9613" max="9613" width="36.875" style="1" bestFit="1" customWidth="1"/>
    <col min="9614" max="9614" width="7.125" style="1" customWidth="1"/>
    <col min="9615" max="9615" width="6" style="1" customWidth="1"/>
    <col min="9616" max="9616" width="5.75" style="1" customWidth="1"/>
    <col min="9617" max="9617" width="10.5" style="1" customWidth="1"/>
    <col min="9618" max="9618" width="7.5" style="1" customWidth="1"/>
    <col min="9619" max="9619" width="6.375" style="1" customWidth="1"/>
    <col min="9620" max="9620" width="6.5" style="1" customWidth="1"/>
    <col min="9621" max="9621" width="6.375" style="1" customWidth="1"/>
    <col min="9622" max="9622" width="7.875" style="1" customWidth="1"/>
    <col min="9623" max="9623" width="7.75" style="1" customWidth="1"/>
    <col min="9624" max="9627" width="6.5" style="1" customWidth="1"/>
    <col min="9628" max="9628" width="6.875" style="1" customWidth="1"/>
    <col min="9629" max="9629" width="9" style="1"/>
    <col min="9630" max="9630" width="6.125" style="1" customWidth="1"/>
    <col min="9631" max="9631" width="7.5" style="1" customWidth="1"/>
    <col min="9632" max="9632" width="7.625" style="1" customWidth="1"/>
    <col min="9633" max="9633" width="7.75" style="1" customWidth="1"/>
    <col min="9634" max="9634" width="10.125" style="1" bestFit="1" customWidth="1"/>
    <col min="9635" max="9635" width="12" style="1" customWidth="1"/>
    <col min="9636" max="9636" width="10.25" style="1" bestFit="1" customWidth="1"/>
    <col min="9637" max="9637" width="8.75" style="1" bestFit="1" customWidth="1"/>
    <col min="9638" max="9638" width="7.75" style="1" customWidth="1"/>
    <col min="9639" max="9639" width="9.125" style="1" customWidth="1"/>
    <col min="9640" max="9640" width="9.875" style="1" customWidth="1"/>
    <col min="9641" max="9641" width="7.75" style="1" customWidth="1"/>
    <col min="9642" max="9642" width="9.375" style="1" customWidth="1"/>
    <col min="9643" max="9643" width="9" style="1"/>
    <col min="9644" max="9644" width="5.875" style="1" customWidth="1"/>
    <col min="9645" max="9645" width="7.125" style="1" customWidth="1"/>
    <col min="9646" max="9646" width="8.125" style="1" customWidth="1"/>
    <col min="9647" max="9647" width="10.25" style="1" customWidth="1"/>
    <col min="9648" max="9868" width="9" style="1"/>
    <col min="9869" max="9869" width="36.875" style="1" bestFit="1" customWidth="1"/>
    <col min="9870" max="9870" width="7.125" style="1" customWidth="1"/>
    <col min="9871" max="9871" width="6" style="1" customWidth="1"/>
    <col min="9872" max="9872" width="5.75" style="1" customWidth="1"/>
    <col min="9873" max="9873" width="10.5" style="1" customWidth="1"/>
    <col min="9874" max="9874" width="7.5" style="1" customWidth="1"/>
    <col min="9875" max="9875" width="6.375" style="1" customWidth="1"/>
    <col min="9876" max="9876" width="6.5" style="1" customWidth="1"/>
    <col min="9877" max="9877" width="6.375" style="1" customWidth="1"/>
    <col min="9878" max="9878" width="7.875" style="1" customWidth="1"/>
    <col min="9879" max="9879" width="7.75" style="1" customWidth="1"/>
    <col min="9880" max="9883" width="6.5" style="1" customWidth="1"/>
    <col min="9884" max="9884" width="6.875" style="1" customWidth="1"/>
    <col min="9885" max="9885" width="9" style="1"/>
    <col min="9886" max="9886" width="6.125" style="1" customWidth="1"/>
    <col min="9887" max="9887" width="7.5" style="1" customWidth="1"/>
    <col min="9888" max="9888" width="7.625" style="1" customWidth="1"/>
    <col min="9889" max="9889" width="7.75" style="1" customWidth="1"/>
    <col min="9890" max="9890" width="10.125" style="1" bestFit="1" customWidth="1"/>
    <col min="9891" max="9891" width="12" style="1" customWidth="1"/>
    <col min="9892" max="9892" width="10.25" style="1" bestFit="1" customWidth="1"/>
    <col min="9893" max="9893" width="8.75" style="1" bestFit="1" customWidth="1"/>
    <col min="9894" max="9894" width="7.75" style="1" customWidth="1"/>
    <col min="9895" max="9895" width="9.125" style="1" customWidth="1"/>
    <col min="9896" max="9896" width="9.875" style="1" customWidth="1"/>
    <col min="9897" max="9897" width="7.75" style="1" customWidth="1"/>
    <col min="9898" max="9898" width="9.375" style="1" customWidth="1"/>
    <col min="9899" max="9899" width="9" style="1"/>
    <col min="9900" max="9900" width="5.875" style="1" customWidth="1"/>
    <col min="9901" max="9901" width="7.125" style="1" customWidth="1"/>
    <col min="9902" max="9902" width="8.125" style="1" customWidth="1"/>
    <col min="9903" max="9903" width="10.25" style="1" customWidth="1"/>
    <col min="9904" max="10124" width="9" style="1"/>
    <col min="10125" max="10125" width="36.875" style="1" bestFit="1" customWidth="1"/>
    <col min="10126" max="10126" width="7.125" style="1" customWidth="1"/>
    <col min="10127" max="10127" width="6" style="1" customWidth="1"/>
    <col min="10128" max="10128" width="5.75" style="1" customWidth="1"/>
    <col min="10129" max="10129" width="10.5" style="1" customWidth="1"/>
    <col min="10130" max="10130" width="7.5" style="1" customWidth="1"/>
    <col min="10131" max="10131" width="6.375" style="1" customWidth="1"/>
    <col min="10132" max="10132" width="6.5" style="1" customWidth="1"/>
    <col min="10133" max="10133" width="6.375" style="1" customWidth="1"/>
    <col min="10134" max="10134" width="7.875" style="1" customWidth="1"/>
    <col min="10135" max="10135" width="7.75" style="1" customWidth="1"/>
    <col min="10136" max="10139" width="6.5" style="1" customWidth="1"/>
    <col min="10140" max="10140" width="6.875" style="1" customWidth="1"/>
    <col min="10141" max="10141" width="9" style="1"/>
    <col min="10142" max="10142" width="6.125" style="1" customWidth="1"/>
    <col min="10143" max="10143" width="7.5" style="1" customWidth="1"/>
    <col min="10144" max="10144" width="7.625" style="1" customWidth="1"/>
    <col min="10145" max="10145" width="7.75" style="1" customWidth="1"/>
    <col min="10146" max="10146" width="10.125" style="1" bestFit="1" customWidth="1"/>
    <col min="10147" max="10147" width="12" style="1" customWidth="1"/>
    <col min="10148" max="10148" width="10.25" style="1" bestFit="1" customWidth="1"/>
    <col min="10149" max="10149" width="8.75" style="1" bestFit="1" customWidth="1"/>
    <col min="10150" max="10150" width="7.75" style="1" customWidth="1"/>
    <col min="10151" max="10151" width="9.125" style="1" customWidth="1"/>
    <col min="10152" max="10152" width="9.875" style="1" customWidth="1"/>
    <col min="10153" max="10153" width="7.75" style="1" customWidth="1"/>
    <col min="10154" max="10154" width="9.375" style="1" customWidth="1"/>
    <col min="10155" max="10155" width="9" style="1"/>
    <col min="10156" max="10156" width="5.875" style="1" customWidth="1"/>
    <col min="10157" max="10157" width="7.125" style="1" customWidth="1"/>
    <col min="10158" max="10158" width="8.125" style="1" customWidth="1"/>
    <col min="10159" max="10159" width="10.25" style="1" customWidth="1"/>
    <col min="10160" max="10380" width="9" style="1"/>
    <col min="10381" max="10381" width="36.875" style="1" bestFit="1" customWidth="1"/>
    <col min="10382" max="10382" width="7.125" style="1" customWidth="1"/>
    <col min="10383" max="10383" width="6" style="1" customWidth="1"/>
    <col min="10384" max="10384" width="5.75" style="1" customWidth="1"/>
    <col min="10385" max="10385" width="10.5" style="1" customWidth="1"/>
    <col min="10386" max="10386" width="7.5" style="1" customWidth="1"/>
    <col min="10387" max="10387" width="6.375" style="1" customWidth="1"/>
    <col min="10388" max="10388" width="6.5" style="1" customWidth="1"/>
    <col min="10389" max="10389" width="6.375" style="1" customWidth="1"/>
    <col min="10390" max="10390" width="7.875" style="1" customWidth="1"/>
    <col min="10391" max="10391" width="7.75" style="1" customWidth="1"/>
    <col min="10392" max="10395" width="6.5" style="1" customWidth="1"/>
    <col min="10396" max="10396" width="6.875" style="1" customWidth="1"/>
    <col min="10397" max="10397" width="9" style="1"/>
    <col min="10398" max="10398" width="6.125" style="1" customWidth="1"/>
    <col min="10399" max="10399" width="7.5" style="1" customWidth="1"/>
    <col min="10400" max="10400" width="7.625" style="1" customWidth="1"/>
    <col min="10401" max="10401" width="7.75" style="1" customWidth="1"/>
    <col min="10402" max="10402" width="10.125" style="1" bestFit="1" customWidth="1"/>
    <col min="10403" max="10403" width="12" style="1" customWidth="1"/>
    <col min="10404" max="10404" width="10.25" style="1" bestFit="1" customWidth="1"/>
    <col min="10405" max="10405" width="8.75" style="1" bestFit="1" customWidth="1"/>
    <col min="10406" max="10406" width="7.75" style="1" customWidth="1"/>
    <col min="10407" max="10407" width="9.125" style="1" customWidth="1"/>
    <col min="10408" max="10408" width="9.875" style="1" customWidth="1"/>
    <col min="10409" max="10409" width="7.75" style="1" customWidth="1"/>
    <col min="10410" max="10410" width="9.375" style="1" customWidth="1"/>
    <col min="10411" max="10411" width="9" style="1"/>
    <col min="10412" max="10412" width="5.875" style="1" customWidth="1"/>
    <col min="10413" max="10413" width="7.125" style="1" customWidth="1"/>
    <col min="10414" max="10414" width="8.125" style="1" customWidth="1"/>
    <col min="10415" max="10415" width="10.25" style="1" customWidth="1"/>
    <col min="10416" max="10636" width="9" style="1"/>
    <col min="10637" max="10637" width="36.875" style="1" bestFit="1" customWidth="1"/>
    <col min="10638" max="10638" width="7.125" style="1" customWidth="1"/>
    <col min="10639" max="10639" width="6" style="1" customWidth="1"/>
    <col min="10640" max="10640" width="5.75" style="1" customWidth="1"/>
    <col min="10641" max="10641" width="10.5" style="1" customWidth="1"/>
    <col min="10642" max="10642" width="7.5" style="1" customWidth="1"/>
    <col min="10643" max="10643" width="6.375" style="1" customWidth="1"/>
    <col min="10644" max="10644" width="6.5" style="1" customWidth="1"/>
    <col min="10645" max="10645" width="6.375" style="1" customWidth="1"/>
    <col min="10646" max="10646" width="7.875" style="1" customWidth="1"/>
    <col min="10647" max="10647" width="7.75" style="1" customWidth="1"/>
    <col min="10648" max="10651" width="6.5" style="1" customWidth="1"/>
    <col min="10652" max="10652" width="6.875" style="1" customWidth="1"/>
    <col min="10653" max="10653" width="9" style="1"/>
    <col min="10654" max="10654" width="6.125" style="1" customWidth="1"/>
    <col min="10655" max="10655" width="7.5" style="1" customWidth="1"/>
    <col min="10656" max="10656" width="7.625" style="1" customWidth="1"/>
    <col min="10657" max="10657" width="7.75" style="1" customWidth="1"/>
    <col min="10658" max="10658" width="10.125" style="1" bestFit="1" customWidth="1"/>
    <col min="10659" max="10659" width="12" style="1" customWidth="1"/>
    <col min="10660" max="10660" width="10.25" style="1" bestFit="1" customWidth="1"/>
    <col min="10661" max="10661" width="8.75" style="1" bestFit="1" customWidth="1"/>
    <col min="10662" max="10662" width="7.75" style="1" customWidth="1"/>
    <col min="10663" max="10663" width="9.125" style="1" customWidth="1"/>
    <col min="10664" max="10664" width="9.875" style="1" customWidth="1"/>
    <col min="10665" max="10665" width="7.75" style="1" customWidth="1"/>
    <col min="10666" max="10666" width="9.375" style="1" customWidth="1"/>
    <col min="10667" max="10667" width="9" style="1"/>
    <col min="10668" max="10668" width="5.875" style="1" customWidth="1"/>
    <col min="10669" max="10669" width="7.125" style="1" customWidth="1"/>
    <col min="10670" max="10670" width="8.125" style="1" customWidth="1"/>
    <col min="10671" max="10671" width="10.25" style="1" customWidth="1"/>
    <col min="10672" max="10892" width="9" style="1"/>
    <col min="10893" max="10893" width="36.875" style="1" bestFit="1" customWidth="1"/>
    <col min="10894" max="10894" width="7.125" style="1" customWidth="1"/>
    <col min="10895" max="10895" width="6" style="1" customWidth="1"/>
    <col min="10896" max="10896" width="5.75" style="1" customWidth="1"/>
    <col min="10897" max="10897" width="10.5" style="1" customWidth="1"/>
    <col min="10898" max="10898" width="7.5" style="1" customWidth="1"/>
    <col min="10899" max="10899" width="6.375" style="1" customWidth="1"/>
    <col min="10900" max="10900" width="6.5" style="1" customWidth="1"/>
    <col min="10901" max="10901" width="6.375" style="1" customWidth="1"/>
    <col min="10902" max="10902" width="7.875" style="1" customWidth="1"/>
    <col min="10903" max="10903" width="7.75" style="1" customWidth="1"/>
    <col min="10904" max="10907" width="6.5" style="1" customWidth="1"/>
    <col min="10908" max="10908" width="6.875" style="1" customWidth="1"/>
    <col min="10909" max="10909" width="9" style="1"/>
    <col min="10910" max="10910" width="6.125" style="1" customWidth="1"/>
    <col min="10911" max="10911" width="7.5" style="1" customWidth="1"/>
    <col min="10912" max="10912" width="7.625" style="1" customWidth="1"/>
    <col min="10913" max="10913" width="7.75" style="1" customWidth="1"/>
    <col min="10914" max="10914" width="10.125" style="1" bestFit="1" customWidth="1"/>
    <col min="10915" max="10915" width="12" style="1" customWidth="1"/>
    <col min="10916" max="10916" width="10.25" style="1" bestFit="1" customWidth="1"/>
    <col min="10917" max="10917" width="8.75" style="1" bestFit="1" customWidth="1"/>
    <col min="10918" max="10918" width="7.75" style="1" customWidth="1"/>
    <col min="10919" max="10919" width="9.125" style="1" customWidth="1"/>
    <col min="10920" max="10920" width="9.875" style="1" customWidth="1"/>
    <col min="10921" max="10921" width="7.75" style="1" customWidth="1"/>
    <col min="10922" max="10922" width="9.375" style="1" customWidth="1"/>
    <col min="10923" max="10923" width="9" style="1"/>
    <col min="10924" max="10924" width="5.875" style="1" customWidth="1"/>
    <col min="10925" max="10925" width="7.125" style="1" customWidth="1"/>
    <col min="10926" max="10926" width="8.125" style="1" customWidth="1"/>
    <col min="10927" max="10927" width="10.25" style="1" customWidth="1"/>
    <col min="10928" max="11148" width="9" style="1"/>
    <col min="11149" max="11149" width="36.875" style="1" bestFit="1" customWidth="1"/>
    <col min="11150" max="11150" width="7.125" style="1" customWidth="1"/>
    <col min="11151" max="11151" width="6" style="1" customWidth="1"/>
    <col min="11152" max="11152" width="5.75" style="1" customWidth="1"/>
    <col min="11153" max="11153" width="10.5" style="1" customWidth="1"/>
    <col min="11154" max="11154" width="7.5" style="1" customWidth="1"/>
    <col min="11155" max="11155" width="6.375" style="1" customWidth="1"/>
    <col min="11156" max="11156" width="6.5" style="1" customWidth="1"/>
    <col min="11157" max="11157" width="6.375" style="1" customWidth="1"/>
    <col min="11158" max="11158" width="7.875" style="1" customWidth="1"/>
    <col min="11159" max="11159" width="7.75" style="1" customWidth="1"/>
    <col min="11160" max="11163" width="6.5" style="1" customWidth="1"/>
    <col min="11164" max="11164" width="6.875" style="1" customWidth="1"/>
    <col min="11165" max="11165" width="9" style="1"/>
    <col min="11166" max="11166" width="6.125" style="1" customWidth="1"/>
    <col min="11167" max="11167" width="7.5" style="1" customWidth="1"/>
    <col min="11168" max="11168" width="7.625" style="1" customWidth="1"/>
    <col min="11169" max="11169" width="7.75" style="1" customWidth="1"/>
    <col min="11170" max="11170" width="10.125" style="1" bestFit="1" customWidth="1"/>
    <col min="11171" max="11171" width="12" style="1" customWidth="1"/>
    <col min="11172" max="11172" width="10.25" style="1" bestFit="1" customWidth="1"/>
    <col min="11173" max="11173" width="8.75" style="1" bestFit="1" customWidth="1"/>
    <col min="11174" max="11174" width="7.75" style="1" customWidth="1"/>
    <col min="11175" max="11175" width="9.125" style="1" customWidth="1"/>
    <col min="11176" max="11176" width="9.875" style="1" customWidth="1"/>
    <col min="11177" max="11177" width="7.75" style="1" customWidth="1"/>
    <col min="11178" max="11178" width="9.375" style="1" customWidth="1"/>
    <col min="11179" max="11179" width="9" style="1"/>
    <col min="11180" max="11180" width="5.875" style="1" customWidth="1"/>
    <col min="11181" max="11181" width="7.125" style="1" customWidth="1"/>
    <col min="11182" max="11182" width="8.125" style="1" customWidth="1"/>
    <col min="11183" max="11183" width="10.25" style="1" customWidth="1"/>
    <col min="11184" max="11404" width="9" style="1"/>
    <col min="11405" max="11405" width="36.875" style="1" bestFit="1" customWidth="1"/>
    <col min="11406" max="11406" width="7.125" style="1" customWidth="1"/>
    <col min="11407" max="11407" width="6" style="1" customWidth="1"/>
    <col min="11408" max="11408" width="5.75" style="1" customWidth="1"/>
    <col min="11409" max="11409" width="10.5" style="1" customWidth="1"/>
    <col min="11410" max="11410" width="7.5" style="1" customWidth="1"/>
    <col min="11411" max="11411" width="6.375" style="1" customWidth="1"/>
    <col min="11412" max="11412" width="6.5" style="1" customWidth="1"/>
    <col min="11413" max="11413" width="6.375" style="1" customWidth="1"/>
    <col min="11414" max="11414" width="7.875" style="1" customWidth="1"/>
    <col min="11415" max="11415" width="7.75" style="1" customWidth="1"/>
    <col min="11416" max="11419" width="6.5" style="1" customWidth="1"/>
    <col min="11420" max="11420" width="6.875" style="1" customWidth="1"/>
    <col min="11421" max="11421" width="9" style="1"/>
    <col min="11422" max="11422" width="6.125" style="1" customWidth="1"/>
    <col min="11423" max="11423" width="7.5" style="1" customWidth="1"/>
    <col min="11424" max="11424" width="7.625" style="1" customWidth="1"/>
    <col min="11425" max="11425" width="7.75" style="1" customWidth="1"/>
    <col min="11426" max="11426" width="10.125" style="1" bestFit="1" customWidth="1"/>
    <col min="11427" max="11427" width="12" style="1" customWidth="1"/>
    <col min="11428" max="11428" width="10.25" style="1" bestFit="1" customWidth="1"/>
    <col min="11429" max="11429" width="8.75" style="1" bestFit="1" customWidth="1"/>
    <col min="11430" max="11430" width="7.75" style="1" customWidth="1"/>
    <col min="11431" max="11431" width="9.125" style="1" customWidth="1"/>
    <col min="11432" max="11432" width="9.875" style="1" customWidth="1"/>
    <col min="11433" max="11433" width="7.75" style="1" customWidth="1"/>
    <col min="11434" max="11434" width="9.375" style="1" customWidth="1"/>
    <col min="11435" max="11435" width="9" style="1"/>
    <col min="11436" max="11436" width="5.875" style="1" customWidth="1"/>
    <col min="11437" max="11437" width="7.125" style="1" customWidth="1"/>
    <col min="11438" max="11438" width="8.125" style="1" customWidth="1"/>
    <col min="11439" max="11439" width="10.25" style="1" customWidth="1"/>
    <col min="11440" max="11660" width="9" style="1"/>
    <col min="11661" max="11661" width="36.875" style="1" bestFit="1" customWidth="1"/>
    <col min="11662" max="11662" width="7.125" style="1" customWidth="1"/>
    <col min="11663" max="11663" width="6" style="1" customWidth="1"/>
    <col min="11664" max="11664" width="5.75" style="1" customWidth="1"/>
    <col min="11665" max="11665" width="10.5" style="1" customWidth="1"/>
    <col min="11666" max="11666" width="7.5" style="1" customWidth="1"/>
    <col min="11667" max="11667" width="6.375" style="1" customWidth="1"/>
    <col min="11668" max="11668" width="6.5" style="1" customWidth="1"/>
    <col min="11669" max="11669" width="6.375" style="1" customWidth="1"/>
    <col min="11670" max="11670" width="7.875" style="1" customWidth="1"/>
    <col min="11671" max="11671" width="7.75" style="1" customWidth="1"/>
    <col min="11672" max="11675" width="6.5" style="1" customWidth="1"/>
    <col min="11676" max="11676" width="6.875" style="1" customWidth="1"/>
    <col min="11677" max="11677" width="9" style="1"/>
    <col min="11678" max="11678" width="6.125" style="1" customWidth="1"/>
    <col min="11679" max="11679" width="7.5" style="1" customWidth="1"/>
    <col min="11680" max="11680" width="7.625" style="1" customWidth="1"/>
    <col min="11681" max="11681" width="7.75" style="1" customWidth="1"/>
    <col min="11682" max="11682" width="10.125" style="1" bestFit="1" customWidth="1"/>
    <col min="11683" max="11683" width="12" style="1" customWidth="1"/>
    <col min="11684" max="11684" width="10.25" style="1" bestFit="1" customWidth="1"/>
    <col min="11685" max="11685" width="8.75" style="1" bestFit="1" customWidth="1"/>
    <col min="11686" max="11686" width="7.75" style="1" customWidth="1"/>
    <col min="11687" max="11687" width="9.125" style="1" customWidth="1"/>
    <col min="11688" max="11688" width="9.875" style="1" customWidth="1"/>
    <col min="11689" max="11689" width="7.75" style="1" customWidth="1"/>
    <col min="11690" max="11690" width="9.375" style="1" customWidth="1"/>
    <col min="11691" max="11691" width="9" style="1"/>
    <col min="11692" max="11692" width="5.875" style="1" customWidth="1"/>
    <col min="11693" max="11693" width="7.125" style="1" customWidth="1"/>
    <col min="11694" max="11694" width="8.125" style="1" customWidth="1"/>
    <col min="11695" max="11695" width="10.25" style="1" customWidth="1"/>
    <col min="11696" max="11916" width="9" style="1"/>
    <col min="11917" max="11917" width="36.875" style="1" bestFit="1" customWidth="1"/>
    <col min="11918" max="11918" width="7.125" style="1" customWidth="1"/>
    <col min="11919" max="11919" width="6" style="1" customWidth="1"/>
    <col min="11920" max="11920" width="5.75" style="1" customWidth="1"/>
    <col min="11921" max="11921" width="10.5" style="1" customWidth="1"/>
    <col min="11922" max="11922" width="7.5" style="1" customWidth="1"/>
    <col min="11923" max="11923" width="6.375" style="1" customWidth="1"/>
    <col min="11924" max="11924" width="6.5" style="1" customWidth="1"/>
    <col min="11925" max="11925" width="6.375" style="1" customWidth="1"/>
    <col min="11926" max="11926" width="7.875" style="1" customWidth="1"/>
    <col min="11927" max="11927" width="7.75" style="1" customWidth="1"/>
    <col min="11928" max="11931" width="6.5" style="1" customWidth="1"/>
    <col min="11932" max="11932" width="6.875" style="1" customWidth="1"/>
    <col min="11933" max="11933" width="9" style="1"/>
    <col min="11934" max="11934" width="6.125" style="1" customWidth="1"/>
    <col min="11935" max="11935" width="7.5" style="1" customWidth="1"/>
    <col min="11936" max="11936" width="7.625" style="1" customWidth="1"/>
    <col min="11937" max="11937" width="7.75" style="1" customWidth="1"/>
    <col min="11938" max="11938" width="10.125" style="1" bestFit="1" customWidth="1"/>
    <col min="11939" max="11939" width="12" style="1" customWidth="1"/>
    <col min="11940" max="11940" width="10.25" style="1" bestFit="1" customWidth="1"/>
    <col min="11941" max="11941" width="8.75" style="1" bestFit="1" customWidth="1"/>
    <col min="11942" max="11942" width="7.75" style="1" customWidth="1"/>
    <col min="11943" max="11943" width="9.125" style="1" customWidth="1"/>
    <col min="11944" max="11944" width="9.875" style="1" customWidth="1"/>
    <col min="11945" max="11945" width="7.75" style="1" customWidth="1"/>
    <col min="11946" max="11946" width="9.375" style="1" customWidth="1"/>
    <col min="11947" max="11947" width="9" style="1"/>
    <col min="11948" max="11948" width="5.875" style="1" customWidth="1"/>
    <col min="11949" max="11949" width="7.125" style="1" customWidth="1"/>
    <col min="11950" max="11950" width="8.125" style="1" customWidth="1"/>
    <col min="11951" max="11951" width="10.25" style="1" customWidth="1"/>
    <col min="11952" max="12172" width="9" style="1"/>
    <col min="12173" max="12173" width="36.875" style="1" bestFit="1" customWidth="1"/>
    <col min="12174" max="12174" width="7.125" style="1" customWidth="1"/>
    <col min="12175" max="12175" width="6" style="1" customWidth="1"/>
    <col min="12176" max="12176" width="5.75" style="1" customWidth="1"/>
    <col min="12177" max="12177" width="10.5" style="1" customWidth="1"/>
    <col min="12178" max="12178" width="7.5" style="1" customWidth="1"/>
    <col min="12179" max="12179" width="6.375" style="1" customWidth="1"/>
    <col min="12180" max="12180" width="6.5" style="1" customWidth="1"/>
    <col min="12181" max="12181" width="6.375" style="1" customWidth="1"/>
    <col min="12182" max="12182" width="7.875" style="1" customWidth="1"/>
    <col min="12183" max="12183" width="7.75" style="1" customWidth="1"/>
    <col min="12184" max="12187" width="6.5" style="1" customWidth="1"/>
    <col min="12188" max="12188" width="6.875" style="1" customWidth="1"/>
    <col min="12189" max="12189" width="9" style="1"/>
    <col min="12190" max="12190" width="6.125" style="1" customWidth="1"/>
    <col min="12191" max="12191" width="7.5" style="1" customWidth="1"/>
    <col min="12192" max="12192" width="7.625" style="1" customWidth="1"/>
    <col min="12193" max="12193" width="7.75" style="1" customWidth="1"/>
    <col min="12194" max="12194" width="10.125" style="1" bestFit="1" customWidth="1"/>
    <col min="12195" max="12195" width="12" style="1" customWidth="1"/>
    <col min="12196" max="12196" width="10.25" style="1" bestFit="1" customWidth="1"/>
    <col min="12197" max="12197" width="8.75" style="1" bestFit="1" customWidth="1"/>
    <col min="12198" max="12198" width="7.75" style="1" customWidth="1"/>
    <col min="12199" max="12199" width="9.125" style="1" customWidth="1"/>
    <col min="12200" max="12200" width="9.875" style="1" customWidth="1"/>
    <col min="12201" max="12201" width="7.75" style="1" customWidth="1"/>
    <col min="12202" max="12202" width="9.375" style="1" customWidth="1"/>
    <col min="12203" max="12203" width="9" style="1"/>
    <col min="12204" max="12204" width="5.875" style="1" customWidth="1"/>
    <col min="12205" max="12205" width="7.125" style="1" customWidth="1"/>
    <col min="12206" max="12206" width="8.125" style="1" customWidth="1"/>
    <col min="12207" max="12207" width="10.25" style="1" customWidth="1"/>
    <col min="12208" max="12428" width="9" style="1"/>
    <col min="12429" max="12429" width="36.875" style="1" bestFit="1" customWidth="1"/>
    <col min="12430" max="12430" width="7.125" style="1" customWidth="1"/>
    <col min="12431" max="12431" width="6" style="1" customWidth="1"/>
    <col min="12432" max="12432" width="5.75" style="1" customWidth="1"/>
    <col min="12433" max="12433" width="10.5" style="1" customWidth="1"/>
    <col min="12434" max="12434" width="7.5" style="1" customWidth="1"/>
    <col min="12435" max="12435" width="6.375" style="1" customWidth="1"/>
    <col min="12436" max="12436" width="6.5" style="1" customWidth="1"/>
    <col min="12437" max="12437" width="6.375" style="1" customWidth="1"/>
    <col min="12438" max="12438" width="7.875" style="1" customWidth="1"/>
    <col min="12439" max="12439" width="7.75" style="1" customWidth="1"/>
    <col min="12440" max="12443" width="6.5" style="1" customWidth="1"/>
    <col min="12444" max="12444" width="6.875" style="1" customWidth="1"/>
    <col min="12445" max="12445" width="9" style="1"/>
    <col min="12446" max="12446" width="6.125" style="1" customWidth="1"/>
    <col min="12447" max="12447" width="7.5" style="1" customWidth="1"/>
    <col min="12448" max="12448" width="7.625" style="1" customWidth="1"/>
    <col min="12449" max="12449" width="7.75" style="1" customWidth="1"/>
    <col min="12450" max="12450" width="10.125" style="1" bestFit="1" customWidth="1"/>
    <col min="12451" max="12451" width="12" style="1" customWidth="1"/>
    <col min="12452" max="12452" width="10.25" style="1" bestFit="1" customWidth="1"/>
    <col min="12453" max="12453" width="8.75" style="1" bestFit="1" customWidth="1"/>
    <col min="12454" max="12454" width="7.75" style="1" customWidth="1"/>
    <col min="12455" max="12455" width="9.125" style="1" customWidth="1"/>
    <col min="12456" max="12456" width="9.875" style="1" customWidth="1"/>
    <col min="12457" max="12457" width="7.75" style="1" customWidth="1"/>
    <col min="12458" max="12458" width="9.375" style="1" customWidth="1"/>
    <col min="12459" max="12459" width="9" style="1"/>
    <col min="12460" max="12460" width="5.875" style="1" customWidth="1"/>
    <col min="12461" max="12461" width="7.125" style="1" customWidth="1"/>
    <col min="12462" max="12462" width="8.125" style="1" customWidth="1"/>
    <col min="12463" max="12463" width="10.25" style="1" customWidth="1"/>
    <col min="12464" max="12684" width="9" style="1"/>
    <col min="12685" max="12685" width="36.875" style="1" bestFit="1" customWidth="1"/>
    <col min="12686" max="12686" width="7.125" style="1" customWidth="1"/>
    <col min="12687" max="12687" width="6" style="1" customWidth="1"/>
    <col min="12688" max="12688" width="5.75" style="1" customWidth="1"/>
    <col min="12689" max="12689" width="10.5" style="1" customWidth="1"/>
    <col min="12690" max="12690" width="7.5" style="1" customWidth="1"/>
    <col min="12691" max="12691" width="6.375" style="1" customWidth="1"/>
    <col min="12692" max="12692" width="6.5" style="1" customWidth="1"/>
    <col min="12693" max="12693" width="6.375" style="1" customWidth="1"/>
    <col min="12694" max="12694" width="7.875" style="1" customWidth="1"/>
    <col min="12695" max="12695" width="7.75" style="1" customWidth="1"/>
    <col min="12696" max="12699" width="6.5" style="1" customWidth="1"/>
    <col min="12700" max="12700" width="6.875" style="1" customWidth="1"/>
    <col min="12701" max="12701" width="9" style="1"/>
    <col min="12702" max="12702" width="6.125" style="1" customWidth="1"/>
    <col min="12703" max="12703" width="7.5" style="1" customWidth="1"/>
    <col min="12704" max="12704" width="7.625" style="1" customWidth="1"/>
    <col min="12705" max="12705" width="7.75" style="1" customWidth="1"/>
    <col min="12706" max="12706" width="10.125" style="1" bestFit="1" customWidth="1"/>
    <col min="12707" max="12707" width="12" style="1" customWidth="1"/>
    <col min="12708" max="12708" width="10.25" style="1" bestFit="1" customWidth="1"/>
    <col min="12709" max="12709" width="8.75" style="1" bestFit="1" customWidth="1"/>
    <col min="12710" max="12710" width="7.75" style="1" customWidth="1"/>
    <col min="12711" max="12711" width="9.125" style="1" customWidth="1"/>
    <col min="12712" max="12712" width="9.875" style="1" customWidth="1"/>
    <col min="12713" max="12713" width="7.75" style="1" customWidth="1"/>
    <col min="12714" max="12714" width="9.375" style="1" customWidth="1"/>
    <col min="12715" max="12715" width="9" style="1"/>
    <col min="12716" max="12716" width="5.875" style="1" customWidth="1"/>
    <col min="12717" max="12717" width="7.125" style="1" customWidth="1"/>
    <col min="12718" max="12718" width="8.125" style="1" customWidth="1"/>
    <col min="12719" max="12719" width="10.25" style="1" customWidth="1"/>
    <col min="12720" max="12940" width="9" style="1"/>
    <col min="12941" max="12941" width="36.875" style="1" bestFit="1" customWidth="1"/>
    <col min="12942" max="12942" width="7.125" style="1" customWidth="1"/>
    <col min="12943" max="12943" width="6" style="1" customWidth="1"/>
    <col min="12944" max="12944" width="5.75" style="1" customWidth="1"/>
    <col min="12945" max="12945" width="10.5" style="1" customWidth="1"/>
    <col min="12946" max="12946" width="7.5" style="1" customWidth="1"/>
    <col min="12947" max="12947" width="6.375" style="1" customWidth="1"/>
    <col min="12948" max="12948" width="6.5" style="1" customWidth="1"/>
    <col min="12949" max="12949" width="6.375" style="1" customWidth="1"/>
    <col min="12950" max="12950" width="7.875" style="1" customWidth="1"/>
    <col min="12951" max="12951" width="7.75" style="1" customWidth="1"/>
    <col min="12952" max="12955" width="6.5" style="1" customWidth="1"/>
    <col min="12956" max="12956" width="6.875" style="1" customWidth="1"/>
    <col min="12957" max="12957" width="9" style="1"/>
    <col min="12958" max="12958" width="6.125" style="1" customWidth="1"/>
    <col min="12959" max="12959" width="7.5" style="1" customWidth="1"/>
    <col min="12960" max="12960" width="7.625" style="1" customWidth="1"/>
    <col min="12961" max="12961" width="7.75" style="1" customWidth="1"/>
    <col min="12962" max="12962" width="10.125" style="1" bestFit="1" customWidth="1"/>
    <col min="12963" max="12963" width="12" style="1" customWidth="1"/>
    <col min="12964" max="12964" width="10.25" style="1" bestFit="1" customWidth="1"/>
    <col min="12965" max="12965" width="8.75" style="1" bestFit="1" customWidth="1"/>
    <col min="12966" max="12966" width="7.75" style="1" customWidth="1"/>
    <col min="12967" max="12967" width="9.125" style="1" customWidth="1"/>
    <col min="12968" max="12968" width="9.875" style="1" customWidth="1"/>
    <col min="12969" max="12969" width="7.75" style="1" customWidth="1"/>
    <col min="12970" max="12970" width="9.375" style="1" customWidth="1"/>
    <col min="12971" max="12971" width="9" style="1"/>
    <col min="12972" max="12972" width="5.875" style="1" customWidth="1"/>
    <col min="12973" max="12973" width="7.125" style="1" customWidth="1"/>
    <col min="12974" max="12974" width="8.125" style="1" customWidth="1"/>
    <col min="12975" max="12975" width="10.25" style="1" customWidth="1"/>
    <col min="12976" max="13196" width="9" style="1"/>
    <col min="13197" max="13197" width="36.875" style="1" bestFit="1" customWidth="1"/>
    <col min="13198" max="13198" width="7.125" style="1" customWidth="1"/>
    <col min="13199" max="13199" width="6" style="1" customWidth="1"/>
    <col min="13200" max="13200" width="5.75" style="1" customWidth="1"/>
    <col min="13201" max="13201" width="10.5" style="1" customWidth="1"/>
    <col min="13202" max="13202" width="7.5" style="1" customWidth="1"/>
    <col min="13203" max="13203" width="6.375" style="1" customWidth="1"/>
    <col min="13204" max="13204" width="6.5" style="1" customWidth="1"/>
    <col min="13205" max="13205" width="6.375" style="1" customWidth="1"/>
    <col min="13206" max="13206" width="7.875" style="1" customWidth="1"/>
    <col min="13207" max="13207" width="7.75" style="1" customWidth="1"/>
    <col min="13208" max="13211" width="6.5" style="1" customWidth="1"/>
    <col min="13212" max="13212" width="6.875" style="1" customWidth="1"/>
    <col min="13213" max="13213" width="9" style="1"/>
    <col min="13214" max="13214" width="6.125" style="1" customWidth="1"/>
    <col min="13215" max="13215" width="7.5" style="1" customWidth="1"/>
    <col min="13216" max="13216" width="7.625" style="1" customWidth="1"/>
    <col min="13217" max="13217" width="7.75" style="1" customWidth="1"/>
    <col min="13218" max="13218" width="10.125" style="1" bestFit="1" customWidth="1"/>
    <col min="13219" max="13219" width="12" style="1" customWidth="1"/>
    <col min="13220" max="13220" width="10.25" style="1" bestFit="1" customWidth="1"/>
    <col min="13221" max="13221" width="8.75" style="1" bestFit="1" customWidth="1"/>
    <col min="13222" max="13222" width="7.75" style="1" customWidth="1"/>
    <col min="13223" max="13223" width="9.125" style="1" customWidth="1"/>
    <col min="13224" max="13224" width="9.875" style="1" customWidth="1"/>
    <col min="13225" max="13225" width="7.75" style="1" customWidth="1"/>
    <col min="13226" max="13226" width="9.375" style="1" customWidth="1"/>
    <col min="13227" max="13227" width="9" style="1"/>
    <col min="13228" max="13228" width="5.875" style="1" customWidth="1"/>
    <col min="13229" max="13229" width="7.125" style="1" customWidth="1"/>
    <col min="13230" max="13230" width="8.125" style="1" customWidth="1"/>
    <col min="13231" max="13231" width="10.25" style="1" customWidth="1"/>
    <col min="13232" max="13452" width="9" style="1"/>
    <col min="13453" max="13453" width="36.875" style="1" bestFit="1" customWidth="1"/>
    <col min="13454" max="13454" width="7.125" style="1" customWidth="1"/>
    <col min="13455" max="13455" width="6" style="1" customWidth="1"/>
    <col min="13456" max="13456" width="5.75" style="1" customWidth="1"/>
    <col min="13457" max="13457" width="10.5" style="1" customWidth="1"/>
    <col min="13458" max="13458" width="7.5" style="1" customWidth="1"/>
    <col min="13459" max="13459" width="6.375" style="1" customWidth="1"/>
    <col min="13460" max="13460" width="6.5" style="1" customWidth="1"/>
    <col min="13461" max="13461" width="6.375" style="1" customWidth="1"/>
    <col min="13462" max="13462" width="7.875" style="1" customWidth="1"/>
    <col min="13463" max="13463" width="7.75" style="1" customWidth="1"/>
    <col min="13464" max="13467" width="6.5" style="1" customWidth="1"/>
    <col min="13468" max="13468" width="6.875" style="1" customWidth="1"/>
    <col min="13469" max="13469" width="9" style="1"/>
    <col min="13470" max="13470" width="6.125" style="1" customWidth="1"/>
    <col min="13471" max="13471" width="7.5" style="1" customWidth="1"/>
    <col min="13472" max="13472" width="7.625" style="1" customWidth="1"/>
    <col min="13473" max="13473" width="7.75" style="1" customWidth="1"/>
    <col min="13474" max="13474" width="10.125" style="1" bestFit="1" customWidth="1"/>
    <col min="13475" max="13475" width="12" style="1" customWidth="1"/>
    <col min="13476" max="13476" width="10.25" style="1" bestFit="1" customWidth="1"/>
    <col min="13477" max="13477" width="8.75" style="1" bestFit="1" customWidth="1"/>
    <col min="13478" max="13478" width="7.75" style="1" customWidth="1"/>
    <col min="13479" max="13479" width="9.125" style="1" customWidth="1"/>
    <col min="13480" max="13480" width="9.875" style="1" customWidth="1"/>
    <col min="13481" max="13481" width="7.75" style="1" customWidth="1"/>
    <col min="13482" max="13482" width="9.375" style="1" customWidth="1"/>
    <col min="13483" max="13483" width="9" style="1"/>
    <col min="13484" max="13484" width="5.875" style="1" customWidth="1"/>
    <col min="13485" max="13485" width="7.125" style="1" customWidth="1"/>
    <col min="13486" max="13486" width="8.125" style="1" customWidth="1"/>
    <col min="13487" max="13487" width="10.25" style="1" customWidth="1"/>
    <col min="13488" max="13708" width="9" style="1"/>
    <col min="13709" max="13709" width="36.875" style="1" bestFit="1" customWidth="1"/>
    <col min="13710" max="13710" width="7.125" style="1" customWidth="1"/>
    <col min="13711" max="13711" width="6" style="1" customWidth="1"/>
    <col min="13712" max="13712" width="5.75" style="1" customWidth="1"/>
    <col min="13713" max="13713" width="10.5" style="1" customWidth="1"/>
    <col min="13714" max="13714" width="7.5" style="1" customWidth="1"/>
    <col min="13715" max="13715" width="6.375" style="1" customWidth="1"/>
    <col min="13716" max="13716" width="6.5" style="1" customWidth="1"/>
    <col min="13717" max="13717" width="6.375" style="1" customWidth="1"/>
    <col min="13718" max="13718" width="7.875" style="1" customWidth="1"/>
    <col min="13719" max="13719" width="7.75" style="1" customWidth="1"/>
    <col min="13720" max="13723" width="6.5" style="1" customWidth="1"/>
    <col min="13724" max="13724" width="6.875" style="1" customWidth="1"/>
    <col min="13725" max="13725" width="9" style="1"/>
    <col min="13726" max="13726" width="6.125" style="1" customWidth="1"/>
    <col min="13727" max="13727" width="7.5" style="1" customWidth="1"/>
    <col min="13728" max="13728" width="7.625" style="1" customWidth="1"/>
    <col min="13729" max="13729" width="7.75" style="1" customWidth="1"/>
    <col min="13730" max="13730" width="10.125" style="1" bestFit="1" customWidth="1"/>
    <col min="13731" max="13731" width="12" style="1" customWidth="1"/>
    <col min="13732" max="13732" width="10.25" style="1" bestFit="1" customWidth="1"/>
    <col min="13733" max="13733" width="8.75" style="1" bestFit="1" customWidth="1"/>
    <col min="13734" max="13734" width="7.75" style="1" customWidth="1"/>
    <col min="13735" max="13735" width="9.125" style="1" customWidth="1"/>
    <col min="13736" max="13736" width="9.875" style="1" customWidth="1"/>
    <col min="13737" max="13737" width="7.75" style="1" customWidth="1"/>
    <col min="13738" max="13738" width="9.375" style="1" customWidth="1"/>
    <col min="13739" max="13739" width="9" style="1"/>
    <col min="13740" max="13740" width="5.875" style="1" customWidth="1"/>
    <col min="13741" max="13741" width="7.125" style="1" customWidth="1"/>
    <col min="13742" max="13742" width="8.125" style="1" customWidth="1"/>
    <col min="13743" max="13743" width="10.25" style="1" customWidth="1"/>
    <col min="13744" max="13964" width="9" style="1"/>
    <col min="13965" max="13965" width="36.875" style="1" bestFit="1" customWidth="1"/>
    <col min="13966" max="13966" width="7.125" style="1" customWidth="1"/>
    <col min="13967" max="13967" width="6" style="1" customWidth="1"/>
    <col min="13968" max="13968" width="5.75" style="1" customWidth="1"/>
    <col min="13969" max="13969" width="10.5" style="1" customWidth="1"/>
    <col min="13970" max="13970" width="7.5" style="1" customWidth="1"/>
    <col min="13971" max="13971" width="6.375" style="1" customWidth="1"/>
    <col min="13972" max="13972" width="6.5" style="1" customWidth="1"/>
    <col min="13973" max="13973" width="6.375" style="1" customWidth="1"/>
    <col min="13974" max="13974" width="7.875" style="1" customWidth="1"/>
    <col min="13975" max="13975" width="7.75" style="1" customWidth="1"/>
    <col min="13976" max="13979" width="6.5" style="1" customWidth="1"/>
    <col min="13980" max="13980" width="6.875" style="1" customWidth="1"/>
    <col min="13981" max="13981" width="9" style="1"/>
    <col min="13982" max="13982" width="6.125" style="1" customWidth="1"/>
    <col min="13983" max="13983" width="7.5" style="1" customWidth="1"/>
    <col min="13984" max="13984" width="7.625" style="1" customWidth="1"/>
    <col min="13985" max="13985" width="7.75" style="1" customWidth="1"/>
    <col min="13986" max="13986" width="10.125" style="1" bestFit="1" customWidth="1"/>
    <col min="13987" max="13987" width="12" style="1" customWidth="1"/>
    <col min="13988" max="13988" width="10.25" style="1" bestFit="1" customWidth="1"/>
    <col min="13989" max="13989" width="8.75" style="1" bestFit="1" customWidth="1"/>
    <col min="13990" max="13990" width="7.75" style="1" customWidth="1"/>
    <col min="13991" max="13991" width="9.125" style="1" customWidth="1"/>
    <col min="13992" max="13992" width="9.875" style="1" customWidth="1"/>
    <col min="13993" max="13993" width="7.75" style="1" customWidth="1"/>
    <col min="13994" max="13994" width="9.375" style="1" customWidth="1"/>
    <col min="13995" max="13995" width="9" style="1"/>
    <col min="13996" max="13996" width="5.875" style="1" customWidth="1"/>
    <col min="13997" max="13997" width="7.125" style="1" customWidth="1"/>
    <col min="13998" max="13998" width="8.125" style="1" customWidth="1"/>
    <col min="13999" max="13999" width="10.25" style="1" customWidth="1"/>
    <col min="14000" max="14220" width="9" style="1"/>
    <col min="14221" max="14221" width="36.875" style="1" bestFit="1" customWidth="1"/>
    <col min="14222" max="14222" width="7.125" style="1" customWidth="1"/>
    <col min="14223" max="14223" width="6" style="1" customWidth="1"/>
    <col min="14224" max="14224" width="5.75" style="1" customWidth="1"/>
    <col min="14225" max="14225" width="10.5" style="1" customWidth="1"/>
    <col min="14226" max="14226" width="7.5" style="1" customWidth="1"/>
    <col min="14227" max="14227" width="6.375" style="1" customWidth="1"/>
    <col min="14228" max="14228" width="6.5" style="1" customWidth="1"/>
    <col min="14229" max="14229" width="6.375" style="1" customWidth="1"/>
    <col min="14230" max="14230" width="7.875" style="1" customWidth="1"/>
    <col min="14231" max="14231" width="7.75" style="1" customWidth="1"/>
    <col min="14232" max="14235" width="6.5" style="1" customWidth="1"/>
    <col min="14236" max="14236" width="6.875" style="1" customWidth="1"/>
    <col min="14237" max="14237" width="9" style="1"/>
    <col min="14238" max="14238" width="6.125" style="1" customWidth="1"/>
    <col min="14239" max="14239" width="7.5" style="1" customWidth="1"/>
    <col min="14240" max="14240" width="7.625" style="1" customWidth="1"/>
    <col min="14241" max="14241" width="7.75" style="1" customWidth="1"/>
    <col min="14242" max="14242" width="10.125" style="1" bestFit="1" customWidth="1"/>
    <col min="14243" max="14243" width="12" style="1" customWidth="1"/>
    <col min="14244" max="14244" width="10.25" style="1" bestFit="1" customWidth="1"/>
    <col min="14245" max="14245" width="8.75" style="1" bestFit="1" customWidth="1"/>
    <col min="14246" max="14246" width="7.75" style="1" customWidth="1"/>
    <col min="14247" max="14247" width="9.125" style="1" customWidth="1"/>
    <col min="14248" max="14248" width="9.875" style="1" customWidth="1"/>
    <col min="14249" max="14249" width="7.75" style="1" customWidth="1"/>
    <col min="14250" max="14250" width="9.375" style="1" customWidth="1"/>
    <col min="14251" max="14251" width="9" style="1"/>
    <col min="14252" max="14252" width="5.875" style="1" customWidth="1"/>
    <col min="14253" max="14253" width="7.125" style="1" customWidth="1"/>
    <col min="14254" max="14254" width="8.125" style="1" customWidth="1"/>
    <col min="14255" max="14255" width="10.25" style="1" customWidth="1"/>
    <col min="14256" max="14476" width="9" style="1"/>
    <col min="14477" max="14477" width="36.875" style="1" bestFit="1" customWidth="1"/>
    <col min="14478" max="14478" width="7.125" style="1" customWidth="1"/>
    <col min="14479" max="14479" width="6" style="1" customWidth="1"/>
    <col min="14480" max="14480" width="5.75" style="1" customWidth="1"/>
    <col min="14481" max="14481" width="10.5" style="1" customWidth="1"/>
    <col min="14482" max="14482" width="7.5" style="1" customWidth="1"/>
    <col min="14483" max="14483" width="6.375" style="1" customWidth="1"/>
    <col min="14484" max="14484" width="6.5" style="1" customWidth="1"/>
    <col min="14485" max="14485" width="6.375" style="1" customWidth="1"/>
    <col min="14486" max="14486" width="7.875" style="1" customWidth="1"/>
    <col min="14487" max="14487" width="7.75" style="1" customWidth="1"/>
    <col min="14488" max="14491" width="6.5" style="1" customWidth="1"/>
    <col min="14492" max="14492" width="6.875" style="1" customWidth="1"/>
    <col min="14493" max="14493" width="9" style="1"/>
    <col min="14494" max="14494" width="6.125" style="1" customWidth="1"/>
    <col min="14495" max="14495" width="7.5" style="1" customWidth="1"/>
    <col min="14496" max="14496" width="7.625" style="1" customWidth="1"/>
    <col min="14497" max="14497" width="7.75" style="1" customWidth="1"/>
    <col min="14498" max="14498" width="10.125" style="1" bestFit="1" customWidth="1"/>
    <col min="14499" max="14499" width="12" style="1" customWidth="1"/>
    <col min="14500" max="14500" width="10.25" style="1" bestFit="1" customWidth="1"/>
    <col min="14501" max="14501" width="8.75" style="1" bestFit="1" customWidth="1"/>
    <col min="14502" max="14502" width="7.75" style="1" customWidth="1"/>
    <col min="14503" max="14503" width="9.125" style="1" customWidth="1"/>
    <col min="14504" max="14504" width="9.875" style="1" customWidth="1"/>
    <col min="14505" max="14505" width="7.75" style="1" customWidth="1"/>
    <col min="14506" max="14506" width="9.375" style="1" customWidth="1"/>
    <col min="14507" max="14507" width="9" style="1"/>
    <col min="14508" max="14508" width="5.875" style="1" customWidth="1"/>
    <col min="14509" max="14509" width="7.125" style="1" customWidth="1"/>
    <col min="14510" max="14510" width="8.125" style="1" customWidth="1"/>
    <col min="14511" max="14511" width="10.25" style="1" customWidth="1"/>
    <col min="14512" max="14732" width="9" style="1"/>
    <col min="14733" max="14733" width="36.875" style="1" bestFit="1" customWidth="1"/>
    <col min="14734" max="14734" width="7.125" style="1" customWidth="1"/>
    <col min="14735" max="14735" width="6" style="1" customWidth="1"/>
    <col min="14736" max="14736" width="5.75" style="1" customWidth="1"/>
    <col min="14737" max="14737" width="10.5" style="1" customWidth="1"/>
    <col min="14738" max="14738" width="7.5" style="1" customWidth="1"/>
    <col min="14739" max="14739" width="6.375" style="1" customWidth="1"/>
    <col min="14740" max="14740" width="6.5" style="1" customWidth="1"/>
    <col min="14741" max="14741" width="6.375" style="1" customWidth="1"/>
    <col min="14742" max="14742" width="7.875" style="1" customWidth="1"/>
    <col min="14743" max="14743" width="7.75" style="1" customWidth="1"/>
    <col min="14744" max="14747" width="6.5" style="1" customWidth="1"/>
    <col min="14748" max="14748" width="6.875" style="1" customWidth="1"/>
    <col min="14749" max="14749" width="9" style="1"/>
    <col min="14750" max="14750" width="6.125" style="1" customWidth="1"/>
    <col min="14751" max="14751" width="7.5" style="1" customWidth="1"/>
    <col min="14752" max="14752" width="7.625" style="1" customWidth="1"/>
    <col min="14753" max="14753" width="7.75" style="1" customWidth="1"/>
    <col min="14754" max="14754" width="10.125" style="1" bestFit="1" customWidth="1"/>
    <col min="14755" max="14755" width="12" style="1" customWidth="1"/>
    <col min="14756" max="14756" width="10.25" style="1" bestFit="1" customWidth="1"/>
    <col min="14757" max="14757" width="8.75" style="1" bestFit="1" customWidth="1"/>
    <col min="14758" max="14758" width="7.75" style="1" customWidth="1"/>
    <col min="14759" max="14759" width="9.125" style="1" customWidth="1"/>
    <col min="14760" max="14760" width="9.875" style="1" customWidth="1"/>
    <col min="14761" max="14761" width="7.75" style="1" customWidth="1"/>
    <col min="14762" max="14762" width="9.375" style="1" customWidth="1"/>
    <col min="14763" max="14763" width="9" style="1"/>
    <col min="14764" max="14764" width="5.875" style="1" customWidth="1"/>
    <col min="14765" max="14765" width="7.125" style="1" customWidth="1"/>
    <col min="14766" max="14766" width="8.125" style="1" customWidth="1"/>
    <col min="14767" max="14767" width="10.25" style="1" customWidth="1"/>
    <col min="14768" max="14988" width="9" style="1"/>
    <col min="14989" max="14989" width="36.875" style="1" bestFit="1" customWidth="1"/>
    <col min="14990" max="14990" width="7.125" style="1" customWidth="1"/>
    <col min="14991" max="14991" width="6" style="1" customWidth="1"/>
    <col min="14992" max="14992" width="5.75" style="1" customWidth="1"/>
    <col min="14993" max="14993" width="10.5" style="1" customWidth="1"/>
    <col min="14994" max="14994" width="7.5" style="1" customWidth="1"/>
    <col min="14995" max="14995" width="6.375" style="1" customWidth="1"/>
    <col min="14996" max="14996" width="6.5" style="1" customWidth="1"/>
    <col min="14997" max="14997" width="6.375" style="1" customWidth="1"/>
    <col min="14998" max="14998" width="7.875" style="1" customWidth="1"/>
    <col min="14999" max="14999" width="7.75" style="1" customWidth="1"/>
    <col min="15000" max="15003" width="6.5" style="1" customWidth="1"/>
    <col min="15004" max="15004" width="6.875" style="1" customWidth="1"/>
    <col min="15005" max="15005" width="9" style="1"/>
    <col min="15006" max="15006" width="6.125" style="1" customWidth="1"/>
    <col min="15007" max="15007" width="7.5" style="1" customWidth="1"/>
    <col min="15008" max="15008" width="7.625" style="1" customWidth="1"/>
    <col min="15009" max="15009" width="7.75" style="1" customWidth="1"/>
    <col min="15010" max="15010" width="10.125" style="1" bestFit="1" customWidth="1"/>
    <col min="15011" max="15011" width="12" style="1" customWidth="1"/>
    <col min="15012" max="15012" width="10.25" style="1" bestFit="1" customWidth="1"/>
    <col min="15013" max="15013" width="8.75" style="1" bestFit="1" customWidth="1"/>
    <col min="15014" max="15014" width="7.75" style="1" customWidth="1"/>
    <col min="15015" max="15015" width="9.125" style="1" customWidth="1"/>
    <col min="15016" max="15016" width="9.875" style="1" customWidth="1"/>
    <col min="15017" max="15017" width="7.75" style="1" customWidth="1"/>
    <col min="15018" max="15018" width="9.375" style="1" customWidth="1"/>
    <col min="15019" max="15019" width="9" style="1"/>
    <col min="15020" max="15020" width="5.875" style="1" customWidth="1"/>
    <col min="15021" max="15021" width="7.125" style="1" customWidth="1"/>
    <col min="15022" max="15022" width="8.125" style="1" customWidth="1"/>
    <col min="15023" max="15023" width="10.25" style="1" customWidth="1"/>
    <col min="15024" max="15244" width="9" style="1"/>
    <col min="15245" max="15245" width="36.875" style="1" bestFit="1" customWidth="1"/>
    <col min="15246" max="15246" width="7.125" style="1" customWidth="1"/>
    <col min="15247" max="15247" width="6" style="1" customWidth="1"/>
    <col min="15248" max="15248" width="5.75" style="1" customWidth="1"/>
    <col min="15249" max="15249" width="10.5" style="1" customWidth="1"/>
    <col min="15250" max="15250" width="7.5" style="1" customWidth="1"/>
    <col min="15251" max="15251" width="6.375" style="1" customWidth="1"/>
    <col min="15252" max="15252" width="6.5" style="1" customWidth="1"/>
    <col min="15253" max="15253" width="6.375" style="1" customWidth="1"/>
    <col min="15254" max="15254" width="7.875" style="1" customWidth="1"/>
    <col min="15255" max="15255" width="7.75" style="1" customWidth="1"/>
    <col min="15256" max="15259" width="6.5" style="1" customWidth="1"/>
    <col min="15260" max="15260" width="6.875" style="1" customWidth="1"/>
    <col min="15261" max="15261" width="9" style="1"/>
    <col min="15262" max="15262" width="6.125" style="1" customWidth="1"/>
    <col min="15263" max="15263" width="7.5" style="1" customWidth="1"/>
    <col min="15264" max="15264" width="7.625" style="1" customWidth="1"/>
    <col min="15265" max="15265" width="7.75" style="1" customWidth="1"/>
    <col min="15266" max="15266" width="10.125" style="1" bestFit="1" customWidth="1"/>
    <col min="15267" max="15267" width="12" style="1" customWidth="1"/>
    <col min="15268" max="15268" width="10.25" style="1" bestFit="1" customWidth="1"/>
    <col min="15269" max="15269" width="8.75" style="1" bestFit="1" customWidth="1"/>
    <col min="15270" max="15270" width="7.75" style="1" customWidth="1"/>
    <col min="15271" max="15271" width="9.125" style="1" customWidth="1"/>
    <col min="15272" max="15272" width="9.875" style="1" customWidth="1"/>
    <col min="15273" max="15273" width="7.75" style="1" customWidth="1"/>
    <col min="15274" max="15274" width="9.375" style="1" customWidth="1"/>
    <col min="15275" max="15275" width="9" style="1"/>
    <col min="15276" max="15276" width="5.875" style="1" customWidth="1"/>
    <col min="15277" max="15277" width="7.125" style="1" customWidth="1"/>
    <col min="15278" max="15278" width="8.125" style="1" customWidth="1"/>
    <col min="15279" max="15279" width="10.25" style="1" customWidth="1"/>
    <col min="15280" max="15500" width="9" style="1"/>
    <col min="15501" max="15501" width="36.875" style="1" bestFit="1" customWidth="1"/>
    <col min="15502" max="15502" width="7.125" style="1" customWidth="1"/>
    <col min="15503" max="15503" width="6" style="1" customWidth="1"/>
    <col min="15504" max="15504" width="5.75" style="1" customWidth="1"/>
    <col min="15505" max="15505" width="10.5" style="1" customWidth="1"/>
    <col min="15506" max="15506" width="7.5" style="1" customWidth="1"/>
    <col min="15507" max="15507" width="6.375" style="1" customWidth="1"/>
    <col min="15508" max="15508" width="6.5" style="1" customWidth="1"/>
    <col min="15509" max="15509" width="6.375" style="1" customWidth="1"/>
    <col min="15510" max="15510" width="7.875" style="1" customWidth="1"/>
    <col min="15511" max="15511" width="7.75" style="1" customWidth="1"/>
    <col min="15512" max="15515" width="6.5" style="1" customWidth="1"/>
    <col min="15516" max="15516" width="6.875" style="1" customWidth="1"/>
    <col min="15517" max="15517" width="9" style="1"/>
    <col min="15518" max="15518" width="6.125" style="1" customWidth="1"/>
    <col min="15519" max="15519" width="7.5" style="1" customWidth="1"/>
    <col min="15520" max="15520" width="7.625" style="1" customWidth="1"/>
    <col min="15521" max="15521" width="7.75" style="1" customWidth="1"/>
    <col min="15522" max="15522" width="10.125" style="1" bestFit="1" customWidth="1"/>
    <col min="15523" max="15523" width="12" style="1" customWidth="1"/>
    <col min="15524" max="15524" width="10.25" style="1" bestFit="1" customWidth="1"/>
    <col min="15525" max="15525" width="8.75" style="1" bestFit="1" customWidth="1"/>
    <col min="15526" max="15526" width="7.75" style="1" customWidth="1"/>
    <col min="15527" max="15527" width="9.125" style="1" customWidth="1"/>
    <col min="15528" max="15528" width="9.875" style="1" customWidth="1"/>
    <col min="15529" max="15529" width="7.75" style="1" customWidth="1"/>
    <col min="15530" max="15530" width="9.375" style="1" customWidth="1"/>
    <col min="15531" max="15531" width="9" style="1"/>
    <col min="15532" max="15532" width="5.875" style="1" customWidth="1"/>
    <col min="15533" max="15533" width="7.125" style="1" customWidth="1"/>
    <col min="15534" max="15534" width="8.125" style="1" customWidth="1"/>
    <col min="15535" max="15535" width="10.25" style="1" customWidth="1"/>
    <col min="15536" max="15756" width="9" style="1"/>
    <col min="15757" max="15757" width="36.875" style="1" bestFit="1" customWidth="1"/>
    <col min="15758" max="15758" width="7.125" style="1" customWidth="1"/>
    <col min="15759" max="15759" width="6" style="1" customWidth="1"/>
    <col min="15760" max="15760" width="5.75" style="1" customWidth="1"/>
    <col min="15761" max="15761" width="10.5" style="1" customWidth="1"/>
    <col min="15762" max="15762" width="7.5" style="1" customWidth="1"/>
    <col min="15763" max="15763" width="6.375" style="1" customWidth="1"/>
    <col min="15764" max="15764" width="6.5" style="1" customWidth="1"/>
    <col min="15765" max="15765" width="6.375" style="1" customWidth="1"/>
    <col min="15766" max="15766" width="7.875" style="1" customWidth="1"/>
    <col min="15767" max="15767" width="7.75" style="1" customWidth="1"/>
    <col min="15768" max="15771" width="6.5" style="1" customWidth="1"/>
    <col min="15772" max="15772" width="6.875" style="1" customWidth="1"/>
    <col min="15773" max="15773" width="9" style="1"/>
    <col min="15774" max="15774" width="6.125" style="1" customWidth="1"/>
    <col min="15775" max="15775" width="7.5" style="1" customWidth="1"/>
    <col min="15776" max="15776" width="7.625" style="1" customWidth="1"/>
    <col min="15777" max="15777" width="7.75" style="1" customWidth="1"/>
    <col min="15778" max="15778" width="10.125" style="1" bestFit="1" customWidth="1"/>
    <col min="15779" max="15779" width="12" style="1" customWidth="1"/>
    <col min="15780" max="15780" width="10.25" style="1" bestFit="1" customWidth="1"/>
    <col min="15781" max="15781" width="8.75" style="1" bestFit="1" customWidth="1"/>
    <col min="15782" max="15782" width="7.75" style="1" customWidth="1"/>
    <col min="15783" max="15783" width="9.125" style="1" customWidth="1"/>
    <col min="15784" max="15784" width="9.875" style="1" customWidth="1"/>
    <col min="15785" max="15785" width="7.75" style="1" customWidth="1"/>
    <col min="15786" max="15786" width="9.375" style="1" customWidth="1"/>
    <col min="15787" max="15787" width="9" style="1"/>
    <col min="15788" max="15788" width="5.875" style="1" customWidth="1"/>
    <col min="15789" max="15789" width="7.125" style="1" customWidth="1"/>
    <col min="15790" max="15790" width="8.125" style="1" customWidth="1"/>
    <col min="15791" max="15791" width="10.25" style="1" customWidth="1"/>
    <col min="15792" max="16012" width="9" style="1"/>
    <col min="16013" max="16014" width="9" style="1" customWidth="1"/>
    <col min="16015" max="16097" width="9" style="1"/>
    <col min="16098" max="16098" width="9" style="1" customWidth="1"/>
    <col min="16099" max="16339" width="9" style="1"/>
    <col min="16340" max="16343" width="9" style="1" customWidth="1"/>
    <col min="16344" max="16384" width="9" style="1"/>
  </cols>
  <sheetData>
    <row r="1" spans="1:55" ht="19.5" customHeight="1" x14ac:dyDescent="0.3">
      <c r="Z1" s="13"/>
      <c r="AA1" s="13"/>
      <c r="AB1" s="13"/>
      <c r="AC1" s="13"/>
      <c r="AX1" s="1"/>
      <c r="BB1" s="14"/>
      <c r="BC1" s="15" t="s">
        <v>0</v>
      </c>
    </row>
    <row r="2" spans="1:55" ht="19.5" customHeight="1" x14ac:dyDescent="0.3">
      <c r="F2" s="40"/>
      <c r="G2" s="41"/>
      <c r="H2" s="41"/>
      <c r="I2" s="41"/>
      <c r="K2" s="42"/>
      <c r="L2" s="42"/>
      <c r="M2" s="42"/>
      <c r="N2" s="42"/>
      <c r="P2" s="43"/>
      <c r="Q2" s="43"/>
      <c r="R2" s="43"/>
      <c r="S2" s="43"/>
      <c r="T2" s="1"/>
      <c r="AF2" s="44"/>
      <c r="AG2" s="44"/>
      <c r="AH2" s="44"/>
      <c r="AI2" s="44"/>
      <c r="BB2" s="14"/>
      <c r="BC2" s="16" t="s">
        <v>1</v>
      </c>
    </row>
    <row r="3" spans="1:55" ht="19.5" customHeight="1" x14ac:dyDescent="0.3">
      <c r="K3" s="1"/>
      <c r="L3" s="1"/>
      <c r="M3" s="1"/>
      <c r="N3" s="1"/>
      <c r="O3" s="11"/>
      <c r="U3" s="45"/>
      <c r="V3" s="45"/>
      <c r="W3" s="45"/>
      <c r="X3" s="45"/>
      <c r="BB3" s="14"/>
      <c r="BC3" s="16" t="s">
        <v>2</v>
      </c>
    </row>
    <row r="4" spans="1:55" ht="18.75" customHeight="1" x14ac:dyDescent="0.3">
      <c r="A4" s="68" t="s">
        <v>3</v>
      </c>
      <c r="B4" s="68"/>
      <c r="C4" s="68"/>
      <c r="D4" s="68"/>
      <c r="E4" s="68"/>
      <c r="F4" s="68"/>
      <c r="G4" s="68"/>
      <c r="H4" s="68"/>
      <c r="I4" s="68"/>
      <c r="J4" s="69"/>
      <c r="K4" s="68"/>
      <c r="L4" s="68"/>
      <c r="M4" s="68"/>
      <c r="N4" s="68"/>
      <c r="O4" s="68"/>
      <c r="P4" s="68"/>
      <c r="Q4" s="68"/>
      <c r="R4" s="68"/>
      <c r="S4" s="68"/>
      <c r="T4" s="70"/>
      <c r="U4" s="68"/>
      <c r="V4" s="68"/>
      <c r="W4" s="68"/>
      <c r="X4" s="68"/>
      <c r="Y4" s="68"/>
      <c r="Z4" s="68"/>
      <c r="AA4" s="68"/>
      <c r="AB4" s="68"/>
      <c r="AC4" s="68"/>
      <c r="AD4" s="68"/>
      <c r="AE4" s="69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</row>
    <row r="5" spans="1:55" ht="18.75" customHeight="1" x14ac:dyDescent="0.3">
      <c r="A5" s="71" t="s">
        <v>176</v>
      </c>
      <c r="B5" s="71"/>
      <c r="C5" s="71"/>
      <c r="D5" s="71"/>
      <c r="E5" s="71"/>
      <c r="F5" s="71"/>
      <c r="G5" s="71"/>
      <c r="H5" s="71"/>
      <c r="I5" s="71"/>
      <c r="J5" s="72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2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</row>
    <row r="6" spans="1:55" ht="18.75" customHeight="1" x14ac:dyDescent="0.3">
      <c r="A6" s="63"/>
      <c r="B6" s="63"/>
      <c r="C6" s="63"/>
      <c r="D6" s="63"/>
      <c r="E6" s="18"/>
      <c r="F6" s="63"/>
      <c r="G6" s="63"/>
      <c r="H6" s="63"/>
      <c r="I6" s="63"/>
      <c r="J6" s="63"/>
      <c r="K6" s="63"/>
      <c r="L6" s="63"/>
      <c r="M6" s="63"/>
      <c r="N6" s="63"/>
      <c r="O6" s="19"/>
      <c r="P6" s="19"/>
      <c r="Q6" s="19"/>
      <c r="R6" s="19"/>
      <c r="S6" s="19"/>
      <c r="T6" s="63"/>
      <c r="U6" s="63"/>
      <c r="V6" s="63"/>
      <c r="W6" s="63"/>
      <c r="X6" s="63"/>
      <c r="Y6" s="63"/>
      <c r="Z6" s="19"/>
      <c r="AA6" s="19"/>
      <c r="AB6" s="19"/>
      <c r="AC6" s="19"/>
      <c r="AD6" s="63"/>
      <c r="AE6" s="64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4"/>
      <c r="AY6" s="63"/>
      <c r="AZ6" s="63"/>
      <c r="BA6" s="63"/>
      <c r="BB6" s="63"/>
      <c r="BC6" s="63"/>
    </row>
    <row r="7" spans="1:55" ht="18.75" customHeight="1" x14ac:dyDescent="0.25">
      <c r="A7" s="73" t="s">
        <v>154</v>
      </c>
      <c r="B7" s="73"/>
      <c r="C7" s="73"/>
      <c r="D7" s="73"/>
      <c r="E7" s="73"/>
      <c r="F7" s="73"/>
      <c r="G7" s="73"/>
      <c r="H7" s="73"/>
      <c r="I7" s="73"/>
      <c r="J7" s="74"/>
      <c r="K7" s="73"/>
      <c r="L7" s="73"/>
      <c r="M7" s="73"/>
      <c r="N7" s="73"/>
      <c r="O7" s="73"/>
      <c r="P7" s="73"/>
      <c r="Q7" s="73"/>
      <c r="R7" s="73"/>
      <c r="S7" s="73"/>
      <c r="T7" s="75"/>
      <c r="U7" s="73"/>
      <c r="V7" s="73"/>
      <c r="W7" s="73"/>
      <c r="X7" s="73"/>
      <c r="Y7" s="73"/>
      <c r="Z7" s="73"/>
      <c r="AA7" s="73"/>
      <c r="AB7" s="73"/>
      <c r="AC7" s="73"/>
      <c r="AD7" s="73"/>
      <c r="AE7" s="74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</row>
    <row r="8" spans="1:55" ht="18.75" customHeight="1" x14ac:dyDescent="0.25">
      <c r="A8" s="76" t="s">
        <v>4</v>
      </c>
      <c r="B8" s="76"/>
      <c r="C8" s="76"/>
      <c r="D8" s="76"/>
      <c r="E8" s="76"/>
      <c r="F8" s="76"/>
      <c r="G8" s="76"/>
      <c r="H8" s="76"/>
      <c r="I8" s="76"/>
      <c r="J8" s="77"/>
      <c r="K8" s="76"/>
      <c r="L8" s="76"/>
      <c r="M8" s="76"/>
      <c r="N8" s="76"/>
      <c r="O8" s="76"/>
      <c r="P8" s="76"/>
      <c r="Q8" s="76"/>
      <c r="R8" s="76"/>
      <c r="S8" s="76"/>
      <c r="T8" s="78"/>
      <c r="U8" s="76"/>
      <c r="V8" s="76"/>
      <c r="W8" s="76"/>
      <c r="X8" s="76"/>
      <c r="Y8" s="76"/>
      <c r="Z8" s="76"/>
      <c r="AA8" s="76"/>
      <c r="AB8" s="76"/>
      <c r="AC8" s="76"/>
      <c r="AD8" s="76"/>
      <c r="AE8" s="77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</row>
    <row r="9" spans="1:55" ht="18.75" customHeight="1" x14ac:dyDescent="0.25">
      <c r="A9" s="3"/>
      <c r="B9" s="3"/>
      <c r="C9" s="3"/>
      <c r="D9" s="3"/>
      <c r="E9" s="20"/>
      <c r="F9" s="3"/>
      <c r="G9" s="3"/>
      <c r="H9" s="3"/>
      <c r="I9" s="3"/>
      <c r="J9" s="3"/>
      <c r="K9" s="3"/>
      <c r="L9" s="3"/>
      <c r="M9" s="3"/>
      <c r="N9" s="3"/>
      <c r="O9" s="21"/>
      <c r="P9" s="21"/>
      <c r="Q9" s="21"/>
      <c r="R9" s="21"/>
      <c r="S9" s="21"/>
      <c r="T9" s="22"/>
      <c r="U9" s="3"/>
      <c r="V9" s="3"/>
      <c r="W9" s="3"/>
      <c r="X9" s="3"/>
      <c r="Y9" s="3"/>
      <c r="Z9" s="21"/>
      <c r="AA9" s="21"/>
      <c r="AB9" s="21"/>
      <c r="AC9" s="21"/>
      <c r="AD9" s="3"/>
      <c r="AE9" s="23"/>
      <c r="AF9" s="3"/>
      <c r="AG9" s="3"/>
      <c r="AH9" s="3"/>
      <c r="AI9" s="3"/>
      <c r="AJ9" s="24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23"/>
      <c r="AY9" s="3"/>
      <c r="AZ9" s="3"/>
      <c r="BA9" s="3"/>
      <c r="BB9" s="3"/>
      <c r="BC9" s="3"/>
    </row>
    <row r="10" spans="1:55" s="25" customFormat="1" ht="18.75" customHeight="1" x14ac:dyDescent="0.3">
      <c r="A10" s="68" t="s">
        <v>153</v>
      </c>
      <c r="B10" s="68"/>
      <c r="C10" s="68"/>
      <c r="D10" s="68"/>
      <c r="E10" s="68"/>
      <c r="F10" s="68"/>
      <c r="G10" s="68"/>
      <c r="H10" s="68"/>
      <c r="I10" s="68"/>
      <c r="J10" s="69"/>
      <c r="K10" s="68"/>
      <c r="L10" s="68"/>
      <c r="M10" s="68"/>
      <c r="N10" s="68"/>
      <c r="O10" s="68"/>
      <c r="P10" s="68"/>
      <c r="Q10" s="68"/>
      <c r="R10" s="68"/>
      <c r="S10" s="68"/>
      <c r="T10" s="70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9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</row>
    <row r="11" spans="1:55" ht="18.75" customHeight="1" x14ac:dyDescent="0.3">
      <c r="A11" s="61"/>
      <c r="B11" s="61"/>
      <c r="C11" s="61"/>
      <c r="D11" s="60"/>
      <c r="E11" s="48"/>
      <c r="F11" s="61"/>
      <c r="G11" s="61"/>
      <c r="H11" s="61"/>
      <c r="I11" s="61"/>
      <c r="J11" s="61"/>
      <c r="K11" s="61"/>
      <c r="L11" s="61"/>
      <c r="M11" s="61"/>
      <c r="N11" s="61"/>
      <c r="O11" s="26"/>
      <c r="P11" s="26"/>
      <c r="Q11" s="26"/>
      <c r="R11" s="26"/>
      <c r="S11" s="26"/>
      <c r="T11" s="46"/>
      <c r="U11" s="61"/>
      <c r="V11" s="61"/>
      <c r="W11" s="61"/>
      <c r="X11" s="61"/>
      <c r="Y11" s="61"/>
      <c r="Z11" s="26"/>
      <c r="AA11" s="26"/>
      <c r="AB11" s="26"/>
      <c r="AC11" s="26"/>
      <c r="AD11" s="60"/>
      <c r="AE11" s="62"/>
      <c r="AF11" s="61"/>
      <c r="AG11" s="61"/>
      <c r="AH11" s="61"/>
      <c r="AI11" s="27"/>
      <c r="AJ11" s="28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2"/>
      <c r="AY11" s="61"/>
      <c r="AZ11" s="61"/>
      <c r="BA11" s="61"/>
      <c r="BB11" s="61"/>
      <c r="BC11" s="61"/>
    </row>
    <row r="12" spans="1:55" s="25" customFormat="1" ht="18.75" customHeight="1" x14ac:dyDescent="0.3">
      <c r="A12" s="65" t="s">
        <v>175</v>
      </c>
      <c r="B12" s="66"/>
      <c r="C12" s="66"/>
      <c r="D12" s="66"/>
      <c r="E12" s="66"/>
      <c r="F12" s="66"/>
      <c r="G12" s="66"/>
      <c r="H12" s="66"/>
      <c r="I12" s="66"/>
      <c r="J12" s="67"/>
      <c r="K12" s="66"/>
      <c r="L12" s="66"/>
      <c r="M12" s="66"/>
      <c r="N12" s="66"/>
      <c r="O12" s="66"/>
      <c r="P12" s="66"/>
      <c r="Q12" s="66"/>
      <c r="R12" s="66"/>
      <c r="S12" s="66"/>
      <c r="T12" s="65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7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</row>
    <row r="13" spans="1:55" ht="18.75" customHeight="1" x14ac:dyDescent="0.25">
      <c r="A13" s="81" t="s">
        <v>5</v>
      </c>
      <c r="B13" s="81"/>
      <c r="C13" s="81"/>
      <c r="D13" s="81"/>
      <c r="E13" s="81"/>
      <c r="F13" s="81"/>
      <c r="G13" s="81"/>
      <c r="H13" s="81"/>
      <c r="I13" s="81"/>
      <c r="J13" s="82"/>
      <c r="K13" s="81"/>
      <c r="L13" s="81"/>
      <c r="M13" s="81"/>
      <c r="N13" s="81"/>
      <c r="O13" s="81"/>
      <c r="P13" s="81"/>
      <c r="Q13" s="81"/>
      <c r="R13" s="81"/>
      <c r="S13" s="81"/>
      <c r="T13" s="83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2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</row>
    <row r="14" spans="1:55" ht="18.75" customHeight="1" x14ac:dyDescent="0.25">
      <c r="A14" s="59"/>
      <c r="B14" s="59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</row>
    <row r="15" spans="1:55" ht="18.75" customHeight="1" x14ac:dyDescent="0.25">
      <c r="A15" s="84"/>
      <c r="B15" s="84"/>
      <c r="C15" s="84"/>
      <c r="D15" s="84"/>
      <c r="E15" s="84"/>
      <c r="F15" s="84"/>
      <c r="G15" s="84"/>
      <c r="H15" s="84"/>
      <c r="I15" s="84"/>
      <c r="J15" s="85"/>
      <c r="K15" s="84"/>
      <c r="L15" s="84"/>
      <c r="M15" s="84"/>
      <c r="N15" s="84"/>
      <c r="O15" s="86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5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</row>
    <row r="16" spans="1:55" ht="33.75" customHeight="1" x14ac:dyDescent="0.25">
      <c r="A16" s="80" t="s">
        <v>6</v>
      </c>
      <c r="B16" s="80" t="s">
        <v>7</v>
      </c>
      <c r="C16" s="80" t="s">
        <v>8</v>
      </c>
      <c r="D16" s="80" t="s">
        <v>151</v>
      </c>
      <c r="E16" s="80"/>
      <c r="F16" s="80"/>
      <c r="G16" s="80"/>
      <c r="H16" s="80"/>
      <c r="I16" s="80"/>
      <c r="J16" s="87"/>
      <c r="K16" s="88"/>
      <c r="L16" s="88"/>
      <c r="M16" s="88"/>
      <c r="N16" s="88"/>
      <c r="O16" s="87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 t="s">
        <v>152</v>
      </c>
      <c r="AE16" s="89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</row>
    <row r="17" spans="1:55" ht="25.5" customHeight="1" x14ac:dyDescent="0.25">
      <c r="A17" s="80"/>
      <c r="B17" s="80"/>
      <c r="C17" s="80"/>
      <c r="D17" s="58" t="s">
        <v>9</v>
      </c>
      <c r="E17" s="80" t="s">
        <v>10</v>
      </c>
      <c r="F17" s="80"/>
      <c r="G17" s="80"/>
      <c r="H17" s="80"/>
      <c r="I17" s="80"/>
      <c r="J17" s="87"/>
      <c r="K17" s="88"/>
      <c r="L17" s="88"/>
      <c r="M17" s="88"/>
      <c r="N17" s="88"/>
      <c r="O17" s="8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58" t="s">
        <v>9</v>
      </c>
      <c r="AE17" s="89" t="s">
        <v>10</v>
      </c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</row>
    <row r="18" spans="1:55" x14ac:dyDescent="0.25">
      <c r="A18" s="80"/>
      <c r="B18" s="80"/>
      <c r="C18" s="80"/>
      <c r="D18" s="80" t="s">
        <v>11</v>
      </c>
      <c r="E18" s="80" t="s">
        <v>11</v>
      </c>
      <c r="F18" s="80"/>
      <c r="G18" s="80"/>
      <c r="H18" s="80"/>
      <c r="I18" s="80"/>
      <c r="J18" s="90" t="s">
        <v>12</v>
      </c>
      <c r="K18" s="91"/>
      <c r="L18" s="91"/>
      <c r="M18" s="91"/>
      <c r="N18" s="91"/>
      <c r="O18" s="90" t="s">
        <v>13</v>
      </c>
      <c r="P18" s="92"/>
      <c r="Q18" s="92"/>
      <c r="R18" s="92"/>
      <c r="S18" s="92"/>
      <c r="T18" s="93" t="s">
        <v>14</v>
      </c>
      <c r="U18" s="93"/>
      <c r="V18" s="93"/>
      <c r="W18" s="93"/>
      <c r="X18" s="93"/>
      <c r="Y18" s="79" t="s">
        <v>15</v>
      </c>
      <c r="Z18" s="79"/>
      <c r="AA18" s="79"/>
      <c r="AB18" s="79"/>
      <c r="AC18" s="79"/>
      <c r="AD18" s="80" t="s">
        <v>11</v>
      </c>
      <c r="AE18" s="89" t="s">
        <v>11</v>
      </c>
      <c r="AF18" s="80"/>
      <c r="AG18" s="80"/>
      <c r="AH18" s="80"/>
      <c r="AI18" s="80"/>
      <c r="AJ18" s="93" t="s">
        <v>12</v>
      </c>
      <c r="AK18" s="93"/>
      <c r="AL18" s="93"/>
      <c r="AM18" s="93"/>
      <c r="AN18" s="93"/>
      <c r="AO18" s="93" t="s">
        <v>13</v>
      </c>
      <c r="AP18" s="93"/>
      <c r="AQ18" s="93"/>
      <c r="AR18" s="93"/>
      <c r="AS18" s="93"/>
      <c r="AT18" s="93" t="s">
        <v>14</v>
      </c>
      <c r="AU18" s="93"/>
      <c r="AV18" s="93"/>
      <c r="AW18" s="93"/>
      <c r="AX18" s="93"/>
      <c r="AY18" s="79" t="s">
        <v>15</v>
      </c>
      <c r="AZ18" s="79"/>
      <c r="BA18" s="79"/>
      <c r="BB18" s="79"/>
      <c r="BC18" s="79"/>
    </row>
    <row r="19" spans="1:55" s="33" customFormat="1" ht="135.75" customHeight="1" x14ac:dyDescent="0.25">
      <c r="A19" s="80"/>
      <c r="B19" s="80"/>
      <c r="C19" s="80"/>
      <c r="D19" s="80"/>
      <c r="E19" s="29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30" t="s">
        <v>16</v>
      </c>
      <c r="K19" s="30" t="s">
        <v>17</v>
      </c>
      <c r="L19" s="30" t="s">
        <v>18</v>
      </c>
      <c r="M19" s="30" t="s">
        <v>19</v>
      </c>
      <c r="N19" s="30" t="s">
        <v>20</v>
      </c>
      <c r="O19" s="31" t="s">
        <v>16</v>
      </c>
      <c r="P19" s="4" t="s">
        <v>17</v>
      </c>
      <c r="Q19" s="4" t="s">
        <v>18</v>
      </c>
      <c r="R19" s="4" t="s">
        <v>19</v>
      </c>
      <c r="S19" s="4" t="s">
        <v>20</v>
      </c>
      <c r="T19" s="4" t="s">
        <v>16</v>
      </c>
      <c r="U19" s="4" t="s">
        <v>17</v>
      </c>
      <c r="V19" s="4" t="s">
        <v>18</v>
      </c>
      <c r="W19" s="4" t="s">
        <v>19</v>
      </c>
      <c r="X19" s="4" t="s">
        <v>20</v>
      </c>
      <c r="Y19" s="4" t="s">
        <v>16</v>
      </c>
      <c r="Z19" s="4" t="s">
        <v>17</v>
      </c>
      <c r="AA19" s="4" t="s">
        <v>18</v>
      </c>
      <c r="AB19" s="4" t="s">
        <v>19</v>
      </c>
      <c r="AC19" s="4" t="s">
        <v>20</v>
      </c>
      <c r="AD19" s="80"/>
      <c r="AE19" s="32" t="s">
        <v>16</v>
      </c>
      <c r="AF19" s="4" t="s">
        <v>17</v>
      </c>
      <c r="AG19" s="4" t="s">
        <v>18</v>
      </c>
      <c r="AH19" s="4" t="s">
        <v>19</v>
      </c>
      <c r="AI19" s="4" t="s">
        <v>20</v>
      </c>
      <c r="AJ19" s="4" t="s">
        <v>16</v>
      </c>
      <c r="AK19" s="4" t="s">
        <v>17</v>
      </c>
      <c r="AL19" s="4" t="s">
        <v>18</v>
      </c>
      <c r="AM19" s="4" t="s">
        <v>19</v>
      </c>
      <c r="AN19" s="4" t="s">
        <v>20</v>
      </c>
      <c r="AO19" s="4" t="s">
        <v>16</v>
      </c>
      <c r="AP19" s="4" t="s">
        <v>17</v>
      </c>
      <c r="AQ19" s="4" t="s">
        <v>18</v>
      </c>
      <c r="AR19" s="4" t="s">
        <v>19</v>
      </c>
      <c r="AS19" s="4" t="s">
        <v>20</v>
      </c>
      <c r="AT19" s="4" t="s">
        <v>16</v>
      </c>
      <c r="AU19" s="4" t="s">
        <v>17</v>
      </c>
      <c r="AV19" s="4" t="s">
        <v>18</v>
      </c>
      <c r="AW19" s="4" t="s">
        <v>19</v>
      </c>
      <c r="AX19" s="32" t="s">
        <v>20</v>
      </c>
      <c r="AY19" s="4" t="s">
        <v>16</v>
      </c>
      <c r="AZ19" s="4" t="s">
        <v>17</v>
      </c>
      <c r="BA19" s="4" t="s">
        <v>18</v>
      </c>
      <c r="BB19" s="4" t="s">
        <v>19</v>
      </c>
      <c r="BC19" s="4" t="s">
        <v>20</v>
      </c>
    </row>
    <row r="20" spans="1:55" s="33" customFormat="1" ht="30.75" customHeight="1" x14ac:dyDescent="0.25">
      <c r="A20" s="5">
        <v>1</v>
      </c>
      <c r="B20" s="6">
        <v>2</v>
      </c>
      <c r="C20" s="6">
        <f>B20+1</f>
        <v>3</v>
      </c>
      <c r="D20" s="6">
        <v>4</v>
      </c>
      <c r="E20" s="34" t="s">
        <v>21</v>
      </c>
      <c r="F20" s="6" t="s">
        <v>22</v>
      </c>
      <c r="G20" s="6" t="s">
        <v>23</v>
      </c>
      <c r="H20" s="6" t="s">
        <v>24</v>
      </c>
      <c r="I20" s="6" t="s">
        <v>25</v>
      </c>
      <c r="J20" s="35" t="s">
        <v>26</v>
      </c>
      <c r="K20" s="7" t="s">
        <v>27</v>
      </c>
      <c r="L20" s="7" t="s">
        <v>28</v>
      </c>
      <c r="M20" s="7" t="s">
        <v>29</v>
      </c>
      <c r="N20" s="7" t="s">
        <v>30</v>
      </c>
      <c r="O20" s="36" t="s">
        <v>31</v>
      </c>
      <c r="P20" s="37" t="s">
        <v>32</v>
      </c>
      <c r="Q20" s="37" t="s">
        <v>33</v>
      </c>
      <c r="R20" s="37" t="s">
        <v>34</v>
      </c>
      <c r="S20" s="37" t="s">
        <v>35</v>
      </c>
      <c r="T20" s="5" t="s">
        <v>36</v>
      </c>
      <c r="U20" s="6" t="s">
        <v>37</v>
      </c>
      <c r="V20" s="6" t="s">
        <v>38</v>
      </c>
      <c r="W20" s="6" t="s">
        <v>39</v>
      </c>
      <c r="X20" s="6" t="s">
        <v>40</v>
      </c>
      <c r="Y20" s="6" t="s">
        <v>41</v>
      </c>
      <c r="Z20" s="37" t="s">
        <v>42</v>
      </c>
      <c r="AA20" s="37" t="s">
        <v>43</v>
      </c>
      <c r="AB20" s="37" t="s">
        <v>44</v>
      </c>
      <c r="AC20" s="37" t="s">
        <v>45</v>
      </c>
      <c r="AD20" s="6">
        <v>6</v>
      </c>
      <c r="AE20" s="38" t="s">
        <v>46</v>
      </c>
      <c r="AF20" s="6" t="s">
        <v>47</v>
      </c>
      <c r="AG20" s="6" t="s">
        <v>48</v>
      </c>
      <c r="AH20" s="6" t="s">
        <v>49</v>
      </c>
      <c r="AI20" s="6" t="s">
        <v>50</v>
      </c>
      <c r="AJ20" s="6" t="s">
        <v>51</v>
      </c>
      <c r="AK20" s="6" t="s">
        <v>52</v>
      </c>
      <c r="AL20" s="6" t="s">
        <v>53</v>
      </c>
      <c r="AM20" s="6" t="s">
        <v>54</v>
      </c>
      <c r="AN20" s="6" t="s">
        <v>55</v>
      </c>
      <c r="AO20" s="6" t="s">
        <v>56</v>
      </c>
      <c r="AP20" s="6" t="s">
        <v>57</v>
      </c>
      <c r="AQ20" s="6" t="s">
        <v>58</v>
      </c>
      <c r="AR20" s="6" t="s">
        <v>59</v>
      </c>
      <c r="AS20" s="6" t="s">
        <v>60</v>
      </c>
      <c r="AT20" s="6" t="s">
        <v>61</v>
      </c>
      <c r="AU20" s="6" t="s">
        <v>62</v>
      </c>
      <c r="AV20" s="6" t="s">
        <v>63</v>
      </c>
      <c r="AW20" s="6" t="s">
        <v>64</v>
      </c>
      <c r="AX20" s="39" t="s">
        <v>65</v>
      </c>
      <c r="AY20" s="6" t="s">
        <v>66</v>
      </c>
      <c r="AZ20" s="6" t="s">
        <v>67</v>
      </c>
      <c r="BA20" s="6" t="s">
        <v>68</v>
      </c>
      <c r="BB20" s="6" t="s">
        <v>69</v>
      </c>
      <c r="BC20" s="6" t="s">
        <v>70</v>
      </c>
    </row>
    <row r="21" spans="1:55" s="25" customFormat="1" ht="29.25" customHeight="1" x14ac:dyDescent="0.25">
      <c r="A21" s="8" t="s">
        <v>71</v>
      </c>
      <c r="B21" s="8" t="s">
        <v>72</v>
      </c>
      <c r="C21" s="8" t="s">
        <v>73</v>
      </c>
      <c r="D21" s="55">
        <f>D23+D26+D28</f>
        <v>1438.4085904986184</v>
      </c>
      <c r="E21" s="55">
        <f t="shared" ref="E21:BC21" si="0">E23+E26+E28</f>
        <v>140.97681222999998</v>
      </c>
      <c r="F21" s="55">
        <f t="shared" si="0"/>
        <v>2.5916399999999999</v>
      </c>
      <c r="G21" s="55">
        <f t="shared" si="0"/>
        <v>51.2002807</v>
      </c>
      <c r="H21" s="55">
        <f t="shared" si="0"/>
        <v>53.174518060000004</v>
      </c>
      <c r="I21" s="55">
        <f t="shared" si="0"/>
        <v>33.120844750000003</v>
      </c>
      <c r="J21" s="55">
        <f t="shared" si="0"/>
        <v>9.3977696500000008</v>
      </c>
      <c r="K21" s="55">
        <f t="shared" si="0"/>
        <v>0.1401</v>
      </c>
      <c r="L21" s="55">
        <f t="shared" si="0"/>
        <v>0</v>
      </c>
      <c r="M21" s="55">
        <f t="shared" si="0"/>
        <v>0.19800000000000001</v>
      </c>
      <c r="N21" s="55">
        <f t="shared" si="0"/>
        <v>9.05966965</v>
      </c>
      <c r="O21" s="55">
        <f t="shared" si="0"/>
        <v>54.849207199999995</v>
      </c>
      <c r="P21" s="55">
        <f t="shared" si="0"/>
        <v>0</v>
      </c>
      <c r="Q21" s="55">
        <f t="shared" si="0"/>
        <v>5.9880000000000004</v>
      </c>
      <c r="R21" s="55">
        <f t="shared" si="0"/>
        <v>35.35227544</v>
      </c>
      <c r="S21" s="55">
        <f t="shared" si="0"/>
        <v>13.508931759999999</v>
      </c>
      <c r="T21" s="55">
        <f t="shared" si="0"/>
        <v>75.840306659999996</v>
      </c>
      <c r="U21" s="55">
        <f t="shared" si="0"/>
        <v>2.4515400000000001</v>
      </c>
      <c r="V21" s="55">
        <f t="shared" si="0"/>
        <v>45.212280700000001</v>
      </c>
      <c r="W21" s="55">
        <f t="shared" si="0"/>
        <v>17.62424262</v>
      </c>
      <c r="X21" s="55">
        <f t="shared" si="0"/>
        <v>10.55224334</v>
      </c>
      <c r="Y21" s="55">
        <f t="shared" si="0"/>
        <v>0</v>
      </c>
      <c r="Z21" s="55">
        <f t="shared" si="0"/>
        <v>0</v>
      </c>
      <c r="AA21" s="55">
        <f t="shared" si="0"/>
        <v>0</v>
      </c>
      <c r="AB21" s="55">
        <f t="shared" si="0"/>
        <v>0</v>
      </c>
      <c r="AC21" s="55">
        <f t="shared" si="0"/>
        <v>0</v>
      </c>
      <c r="AD21" s="55">
        <f t="shared" si="0"/>
        <v>361.62905465112658</v>
      </c>
      <c r="AE21" s="55">
        <f t="shared" si="0"/>
        <v>174.72823111</v>
      </c>
      <c r="AF21" s="55">
        <f t="shared" si="0"/>
        <v>2.5224799999999998</v>
      </c>
      <c r="AG21" s="55">
        <f t="shared" si="0"/>
        <v>129.28296881999998</v>
      </c>
      <c r="AH21" s="55">
        <f t="shared" si="0"/>
        <v>16.060940779999999</v>
      </c>
      <c r="AI21" s="55">
        <f t="shared" si="0"/>
        <v>26.861841509999998</v>
      </c>
      <c r="AJ21" s="55">
        <f t="shared" si="0"/>
        <v>8.5569433000000004</v>
      </c>
      <c r="AK21" s="55">
        <f t="shared" si="0"/>
        <v>0</v>
      </c>
      <c r="AL21" s="55">
        <f t="shared" si="0"/>
        <v>0</v>
      </c>
      <c r="AM21" s="55">
        <f t="shared" si="0"/>
        <v>0.16500000000000001</v>
      </c>
      <c r="AN21" s="55">
        <f t="shared" si="0"/>
        <v>8.3919433000000012</v>
      </c>
      <c r="AO21" s="55">
        <f t="shared" si="0"/>
        <v>10.847316650000002</v>
      </c>
      <c r="AP21" s="55">
        <f t="shared" si="0"/>
        <v>0.47953000000000001</v>
      </c>
      <c r="AQ21" s="55">
        <f t="shared" si="0"/>
        <v>0</v>
      </c>
      <c r="AR21" s="55">
        <f t="shared" si="0"/>
        <v>0</v>
      </c>
      <c r="AS21" s="55">
        <f t="shared" si="0"/>
        <v>10.367786650000001</v>
      </c>
      <c r="AT21" s="55">
        <f t="shared" si="0"/>
        <v>155.32397116000001</v>
      </c>
      <c r="AU21" s="55">
        <f t="shared" si="0"/>
        <v>2.0429499999999998</v>
      </c>
      <c r="AV21" s="55">
        <f t="shared" si="0"/>
        <v>129.28296881999998</v>
      </c>
      <c r="AW21" s="55">
        <f t="shared" si="0"/>
        <v>15.895940779999998</v>
      </c>
      <c r="AX21" s="55">
        <f t="shared" si="0"/>
        <v>8.1021115599999991</v>
      </c>
      <c r="AY21" s="55">
        <f t="shared" si="0"/>
        <v>0</v>
      </c>
      <c r="AZ21" s="55">
        <f t="shared" si="0"/>
        <v>0</v>
      </c>
      <c r="BA21" s="55">
        <f t="shared" si="0"/>
        <v>0</v>
      </c>
      <c r="BB21" s="55">
        <f t="shared" si="0"/>
        <v>0</v>
      </c>
      <c r="BC21" s="55">
        <f t="shared" si="0"/>
        <v>0</v>
      </c>
    </row>
    <row r="22" spans="1:55" x14ac:dyDescent="0.25">
      <c r="A22" s="49" t="s">
        <v>74</v>
      </c>
      <c r="B22" s="50" t="s">
        <v>75</v>
      </c>
      <c r="C22" s="51" t="s">
        <v>73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  <c r="AI22" s="51">
        <v>0</v>
      </c>
      <c r="AJ22" s="51">
        <v>0</v>
      </c>
      <c r="AK22" s="51">
        <v>0</v>
      </c>
      <c r="AL22" s="51">
        <v>0</v>
      </c>
      <c r="AM22" s="51">
        <v>0</v>
      </c>
      <c r="AN22" s="51">
        <v>0</v>
      </c>
      <c r="AO22" s="51">
        <v>0</v>
      </c>
      <c r="AP22" s="51">
        <v>0</v>
      </c>
      <c r="AQ22" s="51">
        <v>0</v>
      </c>
      <c r="AR22" s="51">
        <v>0</v>
      </c>
      <c r="AS22" s="51">
        <v>0</v>
      </c>
      <c r="AT22" s="51">
        <v>0</v>
      </c>
      <c r="AU22" s="51">
        <v>0</v>
      </c>
      <c r="AV22" s="51">
        <v>0</v>
      </c>
      <c r="AW22" s="51">
        <v>0</v>
      </c>
      <c r="AX22" s="51">
        <v>0</v>
      </c>
      <c r="AY22" s="51">
        <v>0</v>
      </c>
      <c r="AZ22" s="51">
        <v>0</v>
      </c>
      <c r="BA22" s="51">
        <v>0</v>
      </c>
      <c r="BB22" s="51">
        <v>0</v>
      </c>
      <c r="BC22" s="51">
        <v>0</v>
      </c>
    </row>
    <row r="23" spans="1:55" x14ac:dyDescent="0.25">
      <c r="A23" s="49" t="s">
        <v>76</v>
      </c>
      <c r="B23" s="50" t="s">
        <v>77</v>
      </c>
      <c r="C23" s="51" t="s">
        <v>73</v>
      </c>
      <c r="D23" s="51">
        <f>D44</f>
        <v>168.51225278999999</v>
      </c>
      <c r="E23" s="51">
        <f t="shared" ref="E23:BC23" si="1">E44</f>
        <v>136.92255471999999</v>
      </c>
      <c r="F23" s="51">
        <f t="shared" si="1"/>
        <v>0.1401</v>
      </c>
      <c r="G23" s="51">
        <f t="shared" si="1"/>
        <v>51.2002807</v>
      </c>
      <c r="H23" s="51">
        <f t="shared" si="1"/>
        <v>52.599976060000003</v>
      </c>
      <c r="I23" s="51">
        <f t="shared" si="1"/>
        <v>32.982197960000001</v>
      </c>
      <c r="J23" s="51">
        <f t="shared" si="1"/>
        <v>9.1703828600000001</v>
      </c>
      <c r="K23" s="51">
        <f t="shared" si="1"/>
        <v>0.1401</v>
      </c>
      <c r="L23" s="51">
        <f t="shared" si="1"/>
        <v>0</v>
      </c>
      <c r="M23" s="51">
        <f t="shared" si="1"/>
        <v>0</v>
      </c>
      <c r="N23" s="51">
        <f t="shared" si="1"/>
        <v>9.0302828599999998</v>
      </c>
      <c r="O23" s="51">
        <f t="shared" si="1"/>
        <v>54.802967199999998</v>
      </c>
      <c r="P23" s="51">
        <f t="shared" si="1"/>
        <v>0</v>
      </c>
      <c r="Q23" s="51">
        <f t="shared" si="1"/>
        <v>5.9880000000000004</v>
      </c>
      <c r="R23" s="51">
        <f t="shared" si="1"/>
        <v>35.35227544</v>
      </c>
      <c r="S23" s="51">
        <f t="shared" si="1"/>
        <v>13.46269176</v>
      </c>
      <c r="T23" s="51">
        <f t="shared" si="1"/>
        <v>72.949204659999992</v>
      </c>
      <c r="U23" s="51">
        <f t="shared" si="1"/>
        <v>0</v>
      </c>
      <c r="V23" s="51">
        <f t="shared" si="1"/>
        <v>45.212280700000001</v>
      </c>
      <c r="W23" s="51">
        <f t="shared" si="1"/>
        <v>17.24770062</v>
      </c>
      <c r="X23" s="51">
        <f t="shared" si="1"/>
        <v>10.489223340000001</v>
      </c>
      <c r="Y23" s="51">
        <f t="shared" si="1"/>
        <v>0</v>
      </c>
      <c r="Z23" s="51">
        <f t="shared" si="1"/>
        <v>0</v>
      </c>
      <c r="AA23" s="51">
        <f t="shared" si="1"/>
        <v>0</v>
      </c>
      <c r="AB23" s="51">
        <f t="shared" si="1"/>
        <v>0</v>
      </c>
      <c r="AC23" s="51">
        <f t="shared" si="1"/>
        <v>0</v>
      </c>
      <c r="AD23" s="51">
        <f t="shared" si="1"/>
        <v>268.24493089666697</v>
      </c>
      <c r="AE23" s="51">
        <f t="shared" si="1"/>
        <v>170.78319404999999</v>
      </c>
      <c r="AF23" s="51">
        <f t="shared" si="1"/>
        <v>0</v>
      </c>
      <c r="AG23" s="51">
        <f t="shared" si="1"/>
        <v>129.28296881999998</v>
      </c>
      <c r="AH23" s="51">
        <f t="shared" si="1"/>
        <v>14.849990779999999</v>
      </c>
      <c r="AI23" s="51">
        <f t="shared" si="1"/>
        <v>26.650234449999999</v>
      </c>
      <c r="AJ23" s="51">
        <f t="shared" si="1"/>
        <v>8.3569163300000007</v>
      </c>
      <c r="AK23" s="51">
        <f t="shared" si="1"/>
        <v>0</v>
      </c>
      <c r="AL23" s="51">
        <f t="shared" si="1"/>
        <v>0</v>
      </c>
      <c r="AM23" s="51">
        <f t="shared" si="1"/>
        <v>0</v>
      </c>
      <c r="AN23" s="51">
        <f t="shared" si="1"/>
        <v>8.3569163300000007</v>
      </c>
      <c r="AO23" s="51">
        <f t="shared" si="1"/>
        <v>10.326495980000001</v>
      </c>
      <c r="AP23" s="51">
        <f t="shared" si="1"/>
        <v>0</v>
      </c>
      <c r="AQ23" s="51">
        <f t="shared" si="1"/>
        <v>0</v>
      </c>
      <c r="AR23" s="51">
        <f t="shared" si="1"/>
        <v>0</v>
      </c>
      <c r="AS23" s="51">
        <f t="shared" si="1"/>
        <v>10.326495980000001</v>
      </c>
      <c r="AT23" s="51">
        <f t="shared" si="1"/>
        <v>152.09978174</v>
      </c>
      <c r="AU23" s="51">
        <f t="shared" si="1"/>
        <v>0</v>
      </c>
      <c r="AV23" s="51">
        <f t="shared" si="1"/>
        <v>129.28296881999998</v>
      </c>
      <c r="AW23" s="51">
        <f t="shared" si="1"/>
        <v>14.849990779999999</v>
      </c>
      <c r="AX23" s="51">
        <f t="shared" si="1"/>
        <v>7.9668221399999997</v>
      </c>
      <c r="AY23" s="51">
        <f t="shared" si="1"/>
        <v>0</v>
      </c>
      <c r="AZ23" s="51">
        <f t="shared" si="1"/>
        <v>0</v>
      </c>
      <c r="BA23" s="51">
        <f t="shared" si="1"/>
        <v>0</v>
      </c>
      <c r="BB23" s="51">
        <f t="shared" si="1"/>
        <v>0</v>
      </c>
      <c r="BC23" s="51">
        <f t="shared" si="1"/>
        <v>0</v>
      </c>
    </row>
    <row r="24" spans="1:55" x14ac:dyDescent="0.25">
      <c r="A24" s="49" t="s">
        <v>78</v>
      </c>
      <c r="B24" s="50" t="s">
        <v>79</v>
      </c>
      <c r="C24" s="51" t="s">
        <v>73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1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1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</row>
    <row r="25" spans="1:55" ht="31.5" x14ac:dyDescent="0.25">
      <c r="A25" s="49" t="s">
        <v>80</v>
      </c>
      <c r="B25" s="50" t="s">
        <v>81</v>
      </c>
      <c r="C25" s="51" t="s">
        <v>73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0</v>
      </c>
      <c r="AK25" s="51">
        <v>0</v>
      </c>
      <c r="AL25" s="51">
        <v>0</v>
      </c>
      <c r="AM25" s="51">
        <v>0</v>
      </c>
      <c r="AN25" s="51">
        <v>0</v>
      </c>
      <c r="AO25" s="51">
        <v>0</v>
      </c>
      <c r="AP25" s="51">
        <v>0</v>
      </c>
      <c r="AQ25" s="51">
        <v>0</v>
      </c>
      <c r="AR25" s="51">
        <v>0</v>
      </c>
      <c r="AS25" s="51">
        <v>0</v>
      </c>
      <c r="AT25" s="51">
        <v>0</v>
      </c>
      <c r="AU25" s="51">
        <v>0</v>
      </c>
      <c r="AV25" s="51">
        <v>0</v>
      </c>
      <c r="AW25" s="51">
        <v>0</v>
      </c>
      <c r="AX25" s="51">
        <v>0</v>
      </c>
      <c r="AY25" s="51">
        <v>0</v>
      </c>
      <c r="AZ25" s="51">
        <v>0</v>
      </c>
      <c r="BA25" s="51">
        <v>0</v>
      </c>
      <c r="BB25" s="51">
        <v>0</v>
      </c>
      <c r="BC25" s="51">
        <v>0</v>
      </c>
    </row>
    <row r="26" spans="1:55" x14ac:dyDescent="0.25">
      <c r="A26" s="49" t="s">
        <v>82</v>
      </c>
      <c r="B26" s="50" t="s">
        <v>83</v>
      </c>
      <c r="C26" s="51" t="s">
        <v>73</v>
      </c>
      <c r="D26" s="51">
        <f>D63</f>
        <v>1261.0385212873</v>
      </c>
      <c r="E26" s="51">
        <f t="shared" ref="E26:BC26" si="2">E63</f>
        <v>2.5901867900000002</v>
      </c>
      <c r="F26" s="51">
        <f t="shared" si="2"/>
        <v>2.4515400000000001</v>
      </c>
      <c r="G26" s="51">
        <f t="shared" si="2"/>
        <v>0</v>
      </c>
      <c r="H26" s="51">
        <f t="shared" si="2"/>
        <v>0</v>
      </c>
      <c r="I26" s="51">
        <f t="shared" si="2"/>
        <v>0.13864679000000002</v>
      </c>
      <c r="J26" s="51">
        <f t="shared" si="2"/>
        <v>2.9386789999999999E-2</v>
      </c>
      <c r="K26" s="51">
        <f t="shared" si="2"/>
        <v>0</v>
      </c>
      <c r="L26" s="51">
        <f t="shared" si="2"/>
        <v>0</v>
      </c>
      <c r="M26" s="51">
        <f t="shared" si="2"/>
        <v>0</v>
      </c>
      <c r="N26" s="51">
        <f t="shared" si="2"/>
        <v>2.9386789999999999E-2</v>
      </c>
      <c r="O26" s="51">
        <f t="shared" si="2"/>
        <v>4.6240000000000003E-2</v>
      </c>
      <c r="P26" s="51">
        <f t="shared" si="2"/>
        <v>0</v>
      </c>
      <c r="Q26" s="51">
        <f t="shared" si="2"/>
        <v>0</v>
      </c>
      <c r="R26" s="51">
        <f t="shared" si="2"/>
        <v>0</v>
      </c>
      <c r="S26" s="51">
        <f t="shared" si="2"/>
        <v>4.6240000000000003E-2</v>
      </c>
      <c r="T26" s="51">
        <f t="shared" si="2"/>
        <v>2.5145599999999999</v>
      </c>
      <c r="U26" s="51">
        <f t="shared" si="2"/>
        <v>2.4515400000000001</v>
      </c>
      <c r="V26" s="51">
        <f t="shared" si="2"/>
        <v>0</v>
      </c>
      <c r="W26" s="51">
        <f t="shared" si="2"/>
        <v>0</v>
      </c>
      <c r="X26" s="51">
        <f t="shared" si="2"/>
        <v>6.3020000000000007E-2</v>
      </c>
      <c r="Y26" s="51">
        <f t="shared" si="2"/>
        <v>0</v>
      </c>
      <c r="Z26" s="51">
        <f t="shared" si="2"/>
        <v>0</v>
      </c>
      <c r="AA26" s="51">
        <f t="shared" si="2"/>
        <v>0</v>
      </c>
      <c r="AB26" s="51">
        <f t="shared" si="2"/>
        <v>0</v>
      </c>
      <c r="AC26" s="51">
        <f t="shared" si="2"/>
        <v>0</v>
      </c>
      <c r="AD26" s="51">
        <f t="shared" si="2"/>
        <v>85.858751070027594</v>
      </c>
      <c r="AE26" s="51">
        <f t="shared" si="2"/>
        <v>2.2545570599999998</v>
      </c>
      <c r="AF26" s="51">
        <f t="shared" si="2"/>
        <v>2.0429499999999998</v>
      </c>
      <c r="AG26" s="51">
        <f t="shared" si="2"/>
        <v>0</v>
      </c>
      <c r="AH26" s="51">
        <f t="shared" si="2"/>
        <v>0</v>
      </c>
      <c r="AI26" s="51">
        <f t="shared" si="2"/>
        <v>0.21160706000000001</v>
      </c>
      <c r="AJ26" s="51">
        <f t="shared" si="2"/>
        <v>3.5026970000000004E-2</v>
      </c>
      <c r="AK26" s="51">
        <f t="shared" si="2"/>
        <v>0</v>
      </c>
      <c r="AL26" s="51">
        <f t="shared" si="2"/>
        <v>0</v>
      </c>
      <c r="AM26" s="51">
        <f t="shared" si="2"/>
        <v>0</v>
      </c>
      <c r="AN26" s="51">
        <f t="shared" si="2"/>
        <v>3.5026970000000004E-2</v>
      </c>
      <c r="AO26" s="51">
        <f t="shared" si="2"/>
        <v>4.1290670000000002E-2</v>
      </c>
      <c r="AP26" s="51">
        <f t="shared" si="2"/>
        <v>0</v>
      </c>
      <c r="AQ26" s="51">
        <f t="shared" si="2"/>
        <v>0</v>
      </c>
      <c r="AR26" s="51">
        <f t="shared" si="2"/>
        <v>0</v>
      </c>
      <c r="AS26" s="51">
        <f t="shared" si="2"/>
        <v>4.1290670000000002E-2</v>
      </c>
      <c r="AT26" s="51">
        <f t="shared" si="2"/>
        <v>2.1782394199999997</v>
      </c>
      <c r="AU26" s="51">
        <f t="shared" si="2"/>
        <v>2.0429499999999998</v>
      </c>
      <c r="AV26" s="51">
        <f t="shared" si="2"/>
        <v>0</v>
      </c>
      <c r="AW26" s="51">
        <f t="shared" si="2"/>
        <v>0</v>
      </c>
      <c r="AX26" s="51">
        <f t="shared" si="2"/>
        <v>0.13528942000000002</v>
      </c>
      <c r="AY26" s="51">
        <f t="shared" si="2"/>
        <v>0</v>
      </c>
      <c r="AZ26" s="51">
        <f t="shared" si="2"/>
        <v>0</v>
      </c>
      <c r="BA26" s="51">
        <f t="shared" si="2"/>
        <v>0</v>
      </c>
      <c r="BB26" s="51">
        <f t="shared" si="2"/>
        <v>0</v>
      </c>
      <c r="BC26" s="51">
        <f t="shared" si="2"/>
        <v>0</v>
      </c>
    </row>
    <row r="27" spans="1:55" ht="31.5" x14ac:dyDescent="0.25">
      <c r="A27" s="49" t="s">
        <v>84</v>
      </c>
      <c r="B27" s="50" t="s">
        <v>85</v>
      </c>
      <c r="C27" s="51" t="s">
        <v>73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1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</row>
    <row r="28" spans="1:55" x14ac:dyDescent="0.25">
      <c r="A28" s="49" t="s">
        <v>86</v>
      </c>
      <c r="B28" s="50" t="s">
        <v>87</v>
      </c>
      <c r="C28" s="51" t="s">
        <v>73</v>
      </c>
      <c r="D28" s="51">
        <f>D70</f>
        <v>8.8578164213183896</v>
      </c>
      <c r="E28" s="51">
        <f t="shared" ref="E28:BC28" si="3">E70</f>
        <v>1.4640707199999998</v>
      </c>
      <c r="F28" s="51">
        <f t="shared" si="3"/>
        <v>0</v>
      </c>
      <c r="G28" s="51">
        <f t="shared" si="3"/>
        <v>0</v>
      </c>
      <c r="H28" s="51">
        <f t="shared" si="3"/>
        <v>0.574542</v>
      </c>
      <c r="I28" s="51">
        <f t="shared" si="3"/>
        <v>0</v>
      </c>
      <c r="J28" s="51">
        <f t="shared" si="3"/>
        <v>0.19800000000000001</v>
      </c>
      <c r="K28" s="51">
        <f t="shared" si="3"/>
        <v>0</v>
      </c>
      <c r="L28" s="51">
        <f t="shared" si="3"/>
        <v>0</v>
      </c>
      <c r="M28" s="51">
        <f t="shared" si="3"/>
        <v>0.19800000000000001</v>
      </c>
      <c r="N28" s="51">
        <f t="shared" si="3"/>
        <v>0</v>
      </c>
      <c r="O28" s="51">
        <f t="shared" si="3"/>
        <v>0</v>
      </c>
      <c r="P28" s="51">
        <f t="shared" si="3"/>
        <v>0</v>
      </c>
      <c r="Q28" s="51">
        <f t="shared" si="3"/>
        <v>0</v>
      </c>
      <c r="R28" s="51">
        <f t="shared" si="3"/>
        <v>0</v>
      </c>
      <c r="S28" s="51">
        <f t="shared" si="3"/>
        <v>0</v>
      </c>
      <c r="T28" s="51">
        <f t="shared" si="3"/>
        <v>0.37654199999999999</v>
      </c>
      <c r="U28" s="51">
        <f t="shared" si="3"/>
        <v>0</v>
      </c>
      <c r="V28" s="51">
        <f t="shared" si="3"/>
        <v>0</v>
      </c>
      <c r="W28" s="51">
        <f t="shared" si="3"/>
        <v>0.37654199999999999</v>
      </c>
      <c r="X28" s="51">
        <f t="shared" si="3"/>
        <v>0</v>
      </c>
      <c r="Y28" s="51">
        <f t="shared" si="3"/>
        <v>0</v>
      </c>
      <c r="Z28" s="51">
        <f t="shared" si="3"/>
        <v>0</v>
      </c>
      <c r="AA28" s="51">
        <f t="shared" si="3"/>
        <v>0</v>
      </c>
      <c r="AB28" s="51">
        <f t="shared" si="3"/>
        <v>0</v>
      </c>
      <c r="AC28" s="51">
        <f t="shared" si="3"/>
        <v>0</v>
      </c>
      <c r="AD28" s="51">
        <f t="shared" si="3"/>
        <v>7.5253726844319893</v>
      </c>
      <c r="AE28" s="51">
        <f t="shared" si="3"/>
        <v>1.69048</v>
      </c>
      <c r="AF28" s="51">
        <f t="shared" si="3"/>
        <v>0.47953000000000001</v>
      </c>
      <c r="AG28" s="51">
        <f t="shared" si="3"/>
        <v>0</v>
      </c>
      <c r="AH28" s="51">
        <f t="shared" si="3"/>
        <v>1.21095</v>
      </c>
      <c r="AI28" s="51">
        <f t="shared" si="3"/>
        <v>0</v>
      </c>
      <c r="AJ28" s="51">
        <f t="shared" si="3"/>
        <v>0.16500000000000001</v>
      </c>
      <c r="AK28" s="51">
        <f t="shared" si="3"/>
        <v>0</v>
      </c>
      <c r="AL28" s="51">
        <f t="shared" si="3"/>
        <v>0</v>
      </c>
      <c r="AM28" s="51">
        <f t="shared" si="3"/>
        <v>0.16500000000000001</v>
      </c>
      <c r="AN28" s="51">
        <f t="shared" si="3"/>
        <v>0</v>
      </c>
      <c r="AO28" s="51">
        <f t="shared" si="3"/>
        <v>0.47953000000000001</v>
      </c>
      <c r="AP28" s="51">
        <f t="shared" si="3"/>
        <v>0.47953000000000001</v>
      </c>
      <c r="AQ28" s="51">
        <f t="shared" si="3"/>
        <v>0</v>
      </c>
      <c r="AR28" s="51">
        <f t="shared" si="3"/>
        <v>0</v>
      </c>
      <c r="AS28" s="51">
        <f t="shared" si="3"/>
        <v>0</v>
      </c>
      <c r="AT28" s="51">
        <f t="shared" si="3"/>
        <v>1.0459499999999999</v>
      </c>
      <c r="AU28" s="51">
        <f t="shared" si="3"/>
        <v>0</v>
      </c>
      <c r="AV28" s="51">
        <f t="shared" si="3"/>
        <v>0</v>
      </c>
      <c r="AW28" s="51">
        <f t="shared" si="3"/>
        <v>1.0459499999999999</v>
      </c>
      <c r="AX28" s="51">
        <f t="shared" si="3"/>
        <v>0</v>
      </c>
      <c r="AY28" s="51">
        <f t="shared" si="3"/>
        <v>0</v>
      </c>
      <c r="AZ28" s="51">
        <f t="shared" si="3"/>
        <v>0</v>
      </c>
      <c r="BA28" s="51">
        <f t="shared" si="3"/>
        <v>0</v>
      </c>
      <c r="BB28" s="51">
        <f t="shared" si="3"/>
        <v>0</v>
      </c>
      <c r="BC28" s="51">
        <f t="shared" si="3"/>
        <v>0</v>
      </c>
    </row>
    <row r="29" spans="1:55" x14ac:dyDescent="0.25">
      <c r="A29" s="52" t="s">
        <v>88</v>
      </c>
      <c r="B29" s="53" t="s">
        <v>150</v>
      </c>
      <c r="C29" s="51" t="s">
        <v>73</v>
      </c>
      <c r="D29" s="55">
        <f>D21</f>
        <v>1438.4085904986184</v>
      </c>
      <c r="E29" s="55">
        <f t="shared" ref="E29:BC29" si="4">E21</f>
        <v>140.97681222999998</v>
      </c>
      <c r="F29" s="55">
        <f t="shared" si="4"/>
        <v>2.5916399999999999</v>
      </c>
      <c r="G29" s="55">
        <f t="shared" si="4"/>
        <v>51.2002807</v>
      </c>
      <c r="H29" s="55">
        <f t="shared" si="4"/>
        <v>53.174518060000004</v>
      </c>
      <c r="I29" s="55">
        <f t="shared" si="4"/>
        <v>33.120844750000003</v>
      </c>
      <c r="J29" s="55">
        <f t="shared" si="4"/>
        <v>9.3977696500000008</v>
      </c>
      <c r="K29" s="55">
        <f t="shared" si="4"/>
        <v>0.1401</v>
      </c>
      <c r="L29" s="55">
        <f t="shared" si="4"/>
        <v>0</v>
      </c>
      <c r="M29" s="55">
        <f t="shared" si="4"/>
        <v>0.19800000000000001</v>
      </c>
      <c r="N29" s="55">
        <f t="shared" si="4"/>
        <v>9.05966965</v>
      </c>
      <c r="O29" s="55">
        <f t="shared" si="4"/>
        <v>54.849207199999995</v>
      </c>
      <c r="P29" s="55">
        <f t="shared" si="4"/>
        <v>0</v>
      </c>
      <c r="Q29" s="55">
        <f t="shared" si="4"/>
        <v>5.9880000000000004</v>
      </c>
      <c r="R29" s="55">
        <f t="shared" si="4"/>
        <v>35.35227544</v>
      </c>
      <c r="S29" s="55">
        <f t="shared" si="4"/>
        <v>13.508931759999999</v>
      </c>
      <c r="T29" s="55">
        <f t="shared" si="4"/>
        <v>75.840306659999996</v>
      </c>
      <c r="U29" s="55">
        <f t="shared" si="4"/>
        <v>2.4515400000000001</v>
      </c>
      <c r="V29" s="55">
        <f t="shared" si="4"/>
        <v>45.212280700000001</v>
      </c>
      <c r="W29" s="55">
        <f t="shared" si="4"/>
        <v>17.62424262</v>
      </c>
      <c r="X29" s="55">
        <f t="shared" si="4"/>
        <v>10.55224334</v>
      </c>
      <c r="Y29" s="55">
        <f t="shared" si="4"/>
        <v>0</v>
      </c>
      <c r="Z29" s="55">
        <f t="shared" si="4"/>
        <v>0</v>
      </c>
      <c r="AA29" s="55">
        <f t="shared" si="4"/>
        <v>0</v>
      </c>
      <c r="AB29" s="55">
        <f t="shared" si="4"/>
        <v>0</v>
      </c>
      <c r="AC29" s="55">
        <f t="shared" si="4"/>
        <v>0</v>
      </c>
      <c r="AD29" s="55">
        <f t="shared" si="4"/>
        <v>361.62905465112658</v>
      </c>
      <c r="AE29" s="55">
        <f t="shared" si="4"/>
        <v>174.72823111</v>
      </c>
      <c r="AF29" s="55">
        <f t="shared" si="4"/>
        <v>2.5224799999999998</v>
      </c>
      <c r="AG29" s="55">
        <f t="shared" si="4"/>
        <v>129.28296881999998</v>
      </c>
      <c r="AH29" s="55">
        <f t="shared" si="4"/>
        <v>16.060940779999999</v>
      </c>
      <c r="AI29" s="55">
        <f t="shared" si="4"/>
        <v>26.861841509999998</v>
      </c>
      <c r="AJ29" s="55">
        <f t="shared" si="4"/>
        <v>8.5569433000000004</v>
      </c>
      <c r="AK29" s="55">
        <f t="shared" si="4"/>
        <v>0</v>
      </c>
      <c r="AL29" s="55">
        <f t="shared" si="4"/>
        <v>0</v>
      </c>
      <c r="AM29" s="55">
        <f t="shared" si="4"/>
        <v>0.16500000000000001</v>
      </c>
      <c r="AN29" s="55">
        <f t="shared" si="4"/>
        <v>8.3919433000000012</v>
      </c>
      <c r="AO29" s="55">
        <f t="shared" si="4"/>
        <v>10.847316650000002</v>
      </c>
      <c r="AP29" s="55">
        <f t="shared" si="4"/>
        <v>0.47953000000000001</v>
      </c>
      <c r="AQ29" s="55">
        <f t="shared" si="4"/>
        <v>0</v>
      </c>
      <c r="AR29" s="55">
        <f t="shared" si="4"/>
        <v>0</v>
      </c>
      <c r="AS29" s="55">
        <f t="shared" si="4"/>
        <v>10.367786650000001</v>
      </c>
      <c r="AT29" s="55">
        <f t="shared" si="4"/>
        <v>155.32397116000001</v>
      </c>
      <c r="AU29" s="55">
        <f t="shared" si="4"/>
        <v>2.0429499999999998</v>
      </c>
      <c r="AV29" s="55">
        <f t="shared" si="4"/>
        <v>129.28296881999998</v>
      </c>
      <c r="AW29" s="55">
        <f t="shared" si="4"/>
        <v>15.895940779999998</v>
      </c>
      <c r="AX29" s="55">
        <f t="shared" si="4"/>
        <v>8.1021115599999991</v>
      </c>
      <c r="AY29" s="55">
        <f t="shared" si="4"/>
        <v>0</v>
      </c>
      <c r="AZ29" s="55">
        <f t="shared" si="4"/>
        <v>0</v>
      </c>
      <c r="BA29" s="55">
        <f t="shared" si="4"/>
        <v>0</v>
      </c>
      <c r="BB29" s="55">
        <f t="shared" si="4"/>
        <v>0</v>
      </c>
      <c r="BC29" s="55">
        <f t="shared" si="4"/>
        <v>0</v>
      </c>
    </row>
    <row r="30" spans="1:55" ht="31.5" x14ac:dyDescent="0.25">
      <c r="A30" s="49" t="s">
        <v>89</v>
      </c>
      <c r="B30" s="50" t="s">
        <v>90</v>
      </c>
      <c r="C30" s="51" t="s">
        <v>73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6">
        <v>0</v>
      </c>
      <c r="AC30" s="56">
        <v>0</v>
      </c>
      <c r="AD30" s="56">
        <v>0</v>
      </c>
      <c r="AE30" s="56">
        <v>0</v>
      </c>
      <c r="AF30" s="56">
        <v>0</v>
      </c>
      <c r="AG30" s="56">
        <v>0</v>
      </c>
      <c r="AH30" s="56">
        <v>0</v>
      </c>
      <c r="AI30" s="56"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6">
        <v>0</v>
      </c>
      <c r="AS30" s="56">
        <v>0</v>
      </c>
      <c r="AT30" s="56">
        <v>0</v>
      </c>
      <c r="AU30" s="56">
        <v>0</v>
      </c>
      <c r="AV30" s="56">
        <v>0</v>
      </c>
      <c r="AW30" s="56">
        <v>0</v>
      </c>
      <c r="AX30" s="56">
        <v>0</v>
      </c>
      <c r="AY30" s="56">
        <v>0</v>
      </c>
      <c r="AZ30" s="56">
        <v>0</v>
      </c>
      <c r="BA30" s="56">
        <v>0</v>
      </c>
      <c r="BB30" s="56">
        <v>0</v>
      </c>
      <c r="BC30" s="56">
        <v>0</v>
      </c>
    </row>
    <row r="31" spans="1:55" ht="63" x14ac:dyDescent="0.25">
      <c r="A31" s="49" t="s">
        <v>91</v>
      </c>
      <c r="B31" s="50" t="s">
        <v>92</v>
      </c>
      <c r="C31" s="51" t="s">
        <v>73</v>
      </c>
      <c r="D31" s="56">
        <v>0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56">
        <v>0</v>
      </c>
      <c r="K31" s="56">
        <v>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56">
        <v>0</v>
      </c>
      <c r="V31" s="56">
        <v>0</v>
      </c>
      <c r="W31" s="56">
        <v>0</v>
      </c>
      <c r="X31" s="56">
        <v>0</v>
      </c>
      <c r="Y31" s="56">
        <v>0</v>
      </c>
      <c r="Z31" s="56">
        <v>0</v>
      </c>
      <c r="AA31" s="56">
        <v>0</v>
      </c>
      <c r="AB31" s="56">
        <v>0</v>
      </c>
      <c r="AC31" s="56">
        <v>0</v>
      </c>
      <c r="AD31" s="56">
        <v>0</v>
      </c>
      <c r="AE31" s="56">
        <v>0</v>
      </c>
      <c r="AF31" s="56">
        <v>0</v>
      </c>
      <c r="AG31" s="56">
        <v>0</v>
      </c>
      <c r="AH31" s="56">
        <v>0</v>
      </c>
      <c r="AI31" s="56">
        <v>0</v>
      </c>
      <c r="AJ31" s="56">
        <v>0</v>
      </c>
      <c r="AK31" s="56">
        <v>0</v>
      </c>
      <c r="AL31" s="56">
        <v>0</v>
      </c>
      <c r="AM31" s="56">
        <v>0</v>
      </c>
      <c r="AN31" s="56">
        <v>0</v>
      </c>
      <c r="AO31" s="56">
        <v>0</v>
      </c>
      <c r="AP31" s="56">
        <v>0</v>
      </c>
      <c r="AQ31" s="56">
        <v>0</v>
      </c>
      <c r="AR31" s="56">
        <v>0</v>
      </c>
      <c r="AS31" s="56">
        <v>0</v>
      </c>
      <c r="AT31" s="56">
        <v>0</v>
      </c>
      <c r="AU31" s="56">
        <v>0</v>
      </c>
      <c r="AV31" s="56">
        <v>0</v>
      </c>
      <c r="AW31" s="56">
        <v>0</v>
      </c>
      <c r="AX31" s="56">
        <v>0</v>
      </c>
      <c r="AY31" s="56">
        <v>0</v>
      </c>
      <c r="AZ31" s="56">
        <v>0</v>
      </c>
      <c r="BA31" s="56">
        <v>0</v>
      </c>
      <c r="BB31" s="56">
        <v>0</v>
      </c>
      <c r="BC31" s="56">
        <v>0</v>
      </c>
    </row>
    <row r="32" spans="1:55" ht="31.5" x14ac:dyDescent="0.25">
      <c r="A32" s="49" t="s">
        <v>93</v>
      </c>
      <c r="B32" s="50" t="s">
        <v>95</v>
      </c>
      <c r="C32" s="51" t="s">
        <v>73</v>
      </c>
      <c r="D32" s="56">
        <v>0</v>
      </c>
      <c r="E32" s="56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  <c r="R32" s="56">
        <v>0</v>
      </c>
      <c r="S32" s="56">
        <v>0</v>
      </c>
      <c r="T32" s="56">
        <v>0</v>
      </c>
      <c r="U32" s="56">
        <v>0</v>
      </c>
      <c r="V32" s="56">
        <v>0</v>
      </c>
      <c r="W32" s="56">
        <v>0</v>
      </c>
      <c r="X32" s="56">
        <v>0</v>
      </c>
      <c r="Y32" s="56">
        <v>0</v>
      </c>
      <c r="Z32" s="56">
        <v>0</v>
      </c>
      <c r="AA32" s="56">
        <v>0</v>
      </c>
      <c r="AB32" s="56">
        <v>0</v>
      </c>
      <c r="AC32" s="56">
        <v>0</v>
      </c>
      <c r="AD32" s="56">
        <v>0</v>
      </c>
      <c r="AE32" s="56">
        <v>0</v>
      </c>
      <c r="AF32" s="56">
        <v>0</v>
      </c>
      <c r="AG32" s="56">
        <v>0</v>
      </c>
      <c r="AH32" s="56">
        <v>0</v>
      </c>
      <c r="AI32" s="56">
        <v>0</v>
      </c>
      <c r="AJ32" s="56">
        <v>0</v>
      </c>
      <c r="AK32" s="56">
        <v>0</v>
      </c>
      <c r="AL32" s="56">
        <v>0</v>
      </c>
      <c r="AM32" s="56">
        <v>0</v>
      </c>
      <c r="AN32" s="56">
        <v>0</v>
      </c>
      <c r="AO32" s="56">
        <v>0</v>
      </c>
      <c r="AP32" s="56">
        <v>0</v>
      </c>
      <c r="AQ32" s="56">
        <v>0</v>
      </c>
      <c r="AR32" s="56">
        <v>0</v>
      </c>
      <c r="AS32" s="56">
        <v>0</v>
      </c>
      <c r="AT32" s="56">
        <v>0</v>
      </c>
      <c r="AU32" s="56">
        <v>0</v>
      </c>
      <c r="AV32" s="56">
        <v>0</v>
      </c>
      <c r="AW32" s="56">
        <v>0</v>
      </c>
      <c r="AX32" s="56">
        <v>0</v>
      </c>
      <c r="AY32" s="56">
        <v>0</v>
      </c>
      <c r="AZ32" s="56">
        <v>0</v>
      </c>
      <c r="BA32" s="56">
        <v>0</v>
      </c>
      <c r="BB32" s="56">
        <v>0</v>
      </c>
      <c r="BC32" s="56">
        <v>0</v>
      </c>
    </row>
    <row r="33" spans="1:55" ht="31.5" x14ac:dyDescent="0.25">
      <c r="A33" s="49" t="s">
        <v>94</v>
      </c>
      <c r="B33" s="50" t="s">
        <v>95</v>
      </c>
      <c r="C33" s="51" t="s">
        <v>73</v>
      </c>
      <c r="D33" s="56">
        <v>0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56">
        <v>0</v>
      </c>
      <c r="AD33" s="56">
        <v>0</v>
      </c>
      <c r="AE33" s="56">
        <v>0</v>
      </c>
      <c r="AF33" s="56">
        <v>0</v>
      </c>
      <c r="AG33" s="56">
        <v>0</v>
      </c>
      <c r="AH33" s="56">
        <v>0</v>
      </c>
      <c r="AI33" s="56">
        <v>0</v>
      </c>
      <c r="AJ33" s="56">
        <v>0</v>
      </c>
      <c r="AK33" s="56">
        <v>0</v>
      </c>
      <c r="AL33" s="56">
        <v>0</v>
      </c>
      <c r="AM33" s="56">
        <v>0</v>
      </c>
      <c r="AN33" s="56">
        <v>0</v>
      </c>
      <c r="AO33" s="56">
        <v>0</v>
      </c>
      <c r="AP33" s="56">
        <v>0</v>
      </c>
      <c r="AQ33" s="56">
        <v>0</v>
      </c>
      <c r="AR33" s="56">
        <v>0</v>
      </c>
      <c r="AS33" s="56">
        <v>0</v>
      </c>
      <c r="AT33" s="56">
        <v>0</v>
      </c>
      <c r="AU33" s="56">
        <v>0</v>
      </c>
      <c r="AV33" s="56">
        <v>0</v>
      </c>
      <c r="AW33" s="56">
        <v>0</v>
      </c>
      <c r="AX33" s="56">
        <v>0</v>
      </c>
      <c r="AY33" s="56">
        <v>0</v>
      </c>
      <c r="AZ33" s="56">
        <v>0</v>
      </c>
      <c r="BA33" s="56">
        <v>0</v>
      </c>
      <c r="BB33" s="56">
        <v>0</v>
      </c>
      <c r="BC33" s="56">
        <v>0</v>
      </c>
    </row>
    <row r="34" spans="1:55" ht="47.25" x14ac:dyDescent="0.25">
      <c r="A34" s="49" t="s">
        <v>96</v>
      </c>
      <c r="B34" s="50" t="s">
        <v>97</v>
      </c>
      <c r="C34" s="51" t="s">
        <v>73</v>
      </c>
      <c r="D34" s="56">
        <v>0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56">
        <v>0</v>
      </c>
      <c r="X34" s="56">
        <v>0</v>
      </c>
      <c r="Y34" s="56">
        <v>0</v>
      </c>
      <c r="Z34" s="56">
        <v>0</v>
      </c>
      <c r="AA34" s="56">
        <v>0</v>
      </c>
      <c r="AB34" s="56">
        <v>0</v>
      </c>
      <c r="AC34" s="56">
        <v>0</v>
      </c>
      <c r="AD34" s="56">
        <v>0</v>
      </c>
      <c r="AE34" s="56">
        <v>0</v>
      </c>
      <c r="AF34" s="56">
        <v>0</v>
      </c>
      <c r="AG34" s="56">
        <v>0</v>
      </c>
      <c r="AH34" s="56">
        <v>0</v>
      </c>
      <c r="AI34" s="56">
        <v>0</v>
      </c>
      <c r="AJ34" s="56">
        <v>0</v>
      </c>
      <c r="AK34" s="56">
        <v>0</v>
      </c>
      <c r="AL34" s="56">
        <v>0</v>
      </c>
      <c r="AM34" s="56">
        <v>0</v>
      </c>
      <c r="AN34" s="56">
        <v>0</v>
      </c>
      <c r="AO34" s="56">
        <v>0</v>
      </c>
      <c r="AP34" s="56">
        <v>0</v>
      </c>
      <c r="AQ34" s="56">
        <v>0</v>
      </c>
      <c r="AR34" s="56">
        <v>0</v>
      </c>
      <c r="AS34" s="56">
        <v>0</v>
      </c>
      <c r="AT34" s="56">
        <v>0</v>
      </c>
      <c r="AU34" s="56">
        <v>0</v>
      </c>
      <c r="AV34" s="56">
        <v>0</v>
      </c>
      <c r="AW34" s="56">
        <v>0</v>
      </c>
      <c r="AX34" s="56">
        <v>0</v>
      </c>
      <c r="AY34" s="56">
        <v>0</v>
      </c>
      <c r="AZ34" s="56">
        <v>0</v>
      </c>
      <c r="BA34" s="56">
        <v>0</v>
      </c>
      <c r="BB34" s="56">
        <v>0</v>
      </c>
      <c r="BC34" s="56">
        <v>0</v>
      </c>
    </row>
    <row r="35" spans="1:55" ht="31.5" x14ac:dyDescent="0.25">
      <c r="A35" s="49" t="s">
        <v>98</v>
      </c>
      <c r="B35" s="50" t="s">
        <v>95</v>
      </c>
      <c r="C35" s="51" t="s">
        <v>73</v>
      </c>
      <c r="D35" s="56">
        <v>0</v>
      </c>
      <c r="E35" s="56"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56">
        <v>0</v>
      </c>
      <c r="AD35" s="56">
        <v>0</v>
      </c>
      <c r="AE35" s="56">
        <v>0</v>
      </c>
      <c r="AF35" s="56">
        <v>0</v>
      </c>
      <c r="AG35" s="56">
        <v>0</v>
      </c>
      <c r="AH35" s="56">
        <v>0</v>
      </c>
      <c r="AI35" s="56">
        <v>0</v>
      </c>
      <c r="AJ35" s="56">
        <v>0</v>
      </c>
      <c r="AK35" s="56">
        <v>0</v>
      </c>
      <c r="AL35" s="56">
        <v>0</v>
      </c>
      <c r="AM35" s="56">
        <v>0</v>
      </c>
      <c r="AN35" s="56">
        <v>0</v>
      </c>
      <c r="AO35" s="56">
        <v>0</v>
      </c>
      <c r="AP35" s="56">
        <v>0</v>
      </c>
      <c r="AQ35" s="56">
        <v>0</v>
      </c>
      <c r="AR35" s="56"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6">
        <v>0</v>
      </c>
      <c r="AZ35" s="56">
        <v>0</v>
      </c>
      <c r="BA35" s="56">
        <v>0</v>
      </c>
      <c r="BB35" s="56">
        <v>0</v>
      </c>
      <c r="BC35" s="56">
        <v>0</v>
      </c>
    </row>
    <row r="36" spans="1:55" ht="31.5" x14ac:dyDescent="0.25">
      <c r="A36" s="49" t="s">
        <v>99</v>
      </c>
      <c r="B36" s="50" t="s">
        <v>95</v>
      </c>
      <c r="C36" s="51" t="s">
        <v>73</v>
      </c>
      <c r="D36" s="56">
        <v>0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0</v>
      </c>
      <c r="T36" s="56">
        <v>0</v>
      </c>
      <c r="U36" s="56">
        <v>0</v>
      </c>
      <c r="V36" s="56">
        <v>0</v>
      </c>
      <c r="W36" s="56">
        <v>0</v>
      </c>
      <c r="X36" s="56">
        <v>0</v>
      </c>
      <c r="Y36" s="56">
        <v>0</v>
      </c>
      <c r="Z36" s="56">
        <v>0</v>
      </c>
      <c r="AA36" s="56">
        <v>0</v>
      </c>
      <c r="AB36" s="56">
        <v>0</v>
      </c>
      <c r="AC36" s="56">
        <v>0</v>
      </c>
      <c r="AD36" s="56">
        <v>0</v>
      </c>
      <c r="AE36" s="56">
        <v>0</v>
      </c>
      <c r="AF36" s="56">
        <v>0</v>
      </c>
      <c r="AG36" s="56">
        <v>0</v>
      </c>
      <c r="AH36" s="56">
        <v>0</v>
      </c>
      <c r="AI36" s="56">
        <v>0</v>
      </c>
      <c r="AJ36" s="56">
        <v>0</v>
      </c>
      <c r="AK36" s="56">
        <v>0</v>
      </c>
      <c r="AL36" s="56">
        <v>0</v>
      </c>
      <c r="AM36" s="56">
        <v>0</v>
      </c>
      <c r="AN36" s="56">
        <v>0</v>
      </c>
      <c r="AO36" s="56">
        <v>0</v>
      </c>
      <c r="AP36" s="56">
        <v>0</v>
      </c>
      <c r="AQ36" s="56">
        <v>0</v>
      </c>
      <c r="AR36" s="56">
        <v>0</v>
      </c>
      <c r="AS36" s="56">
        <v>0</v>
      </c>
      <c r="AT36" s="56">
        <v>0</v>
      </c>
      <c r="AU36" s="56">
        <v>0</v>
      </c>
      <c r="AV36" s="56">
        <v>0</v>
      </c>
      <c r="AW36" s="56">
        <v>0</v>
      </c>
      <c r="AX36" s="56">
        <v>0</v>
      </c>
      <c r="AY36" s="56">
        <v>0</v>
      </c>
      <c r="AZ36" s="56">
        <v>0</v>
      </c>
      <c r="BA36" s="56">
        <v>0</v>
      </c>
      <c r="BB36" s="56">
        <v>0</v>
      </c>
      <c r="BC36" s="56">
        <v>0</v>
      </c>
    </row>
    <row r="37" spans="1:55" ht="47.25" x14ac:dyDescent="0.25">
      <c r="A37" s="49" t="s">
        <v>100</v>
      </c>
      <c r="B37" s="50" t="s">
        <v>101</v>
      </c>
      <c r="C37" s="51" t="s">
        <v>73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6">
        <v>0</v>
      </c>
      <c r="AG37" s="56">
        <v>0</v>
      </c>
      <c r="AH37" s="56">
        <v>0</v>
      </c>
      <c r="AI37" s="56">
        <v>0</v>
      </c>
      <c r="AJ37" s="56">
        <v>0</v>
      </c>
      <c r="AK37" s="56">
        <v>0</v>
      </c>
      <c r="AL37" s="56">
        <v>0</v>
      </c>
      <c r="AM37" s="56">
        <v>0</v>
      </c>
      <c r="AN37" s="56">
        <v>0</v>
      </c>
      <c r="AO37" s="56">
        <v>0</v>
      </c>
      <c r="AP37" s="56">
        <v>0</v>
      </c>
      <c r="AQ37" s="56">
        <v>0</v>
      </c>
      <c r="AR37" s="56">
        <v>0</v>
      </c>
      <c r="AS37" s="56">
        <v>0</v>
      </c>
      <c r="AT37" s="56">
        <v>0</v>
      </c>
      <c r="AU37" s="56">
        <v>0</v>
      </c>
      <c r="AV37" s="56">
        <v>0</v>
      </c>
      <c r="AW37" s="56">
        <v>0</v>
      </c>
      <c r="AX37" s="56">
        <v>0</v>
      </c>
      <c r="AY37" s="56">
        <v>0</v>
      </c>
      <c r="AZ37" s="56">
        <v>0</v>
      </c>
      <c r="BA37" s="56">
        <v>0</v>
      </c>
      <c r="BB37" s="56">
        <v>0</v>
      </c>
      <c r="BC37" s="56">
        <v>0</v>
      </c>
    </row>
    <row r="38" spans="1:55" ht="63" x14ac:dyDescent="0.25">
      <c r="A38" s="49" t="s">
        <v>102</v>
      </c>
      <c r="B38" s="50" t="s">
        <v>155</v>
      </c>
      <c r="C38" s="51" t="s">
        <v>73</v>
      </c>
      <c r="D38" s="56">
        <v>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56">
        <v>0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6">
        <v>0</v>
      </c>
      <c r="AD38" s="56">
        <v>0</v>
      </c>
      <c r="AE38" s="56">
        <v>0</v>
      </c>
      <c r="AF38" s="56">
        <v>0</v>
      </c>
      <c r="AG38" s="56">
        <v>0</v>
      </c>
      <c r="AH38" s="56">
        <v>0</v>
      </c>
      <c r="AI38" s="56">
        <v>0</v>
      </c>
      <c r="AJ38" s="56">
        <v>0</v>
      </c>
      <c r="AK38" s="56">
        <v>0</v>
      </c>
      <c r="AL38" s="56">
        <v>0</v>
      </c>
      <c r="AM38" s="56">
        <v>0</v>
      </c>
      <c r="AN38" s="56">
        <v>0</v>
      </c>
      <c r="AO38" s="56">
        <v>0</v>
      </c>
      <c r="AP38" s="56">
        <v>0</v>
      </c>
      <c r="AQ38" s="56">
        <v>0</v>
      </c>
      <c r="AR38" s="56">
        <v>0</v>
      </c>
      <c r="AS38" s="56">
        <v>0</v>
      </c>
      <c r="AT38" s="56">
        <v>0</v>
      </c>
      <c r="AU38" s="56">
        <v>0</v>
      </c>
      <c r="AV38" s="56">
        <v>0</v>
      </c>
      <c r="AW38" s="56">
        <v>0</v>
      </c>
      <c r="AX38" s="56">
        <v>0</v>
      </c>
      <c r="AY38" s="56">
        <v>0</v>
      </c>
      <c r="AZ38" s="56">
        <v>0</v>
      </c>
      <c r="BA38" s="56">
        <v>0</v>
      </c>
      <c r="BB38" s="56">
        <v>0</v>
      </c>
      <c r="BC38" s="56">
        <v>0</v>
      </c>
    </row>
    <row r="39" spans="1:55" ht="63" x14ac:dyDescent="0.25">
      <c r="A39" s="49" t="s">
        <v>103</v>
      </c>
      <c r="B39" s="50" t="s">
        <v>104</v>
      </c>
      <c r="C39" s="51" t="s">
        <v>73</v>
      </c>
      <c r="D39" s="56"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6">
        <v>0</v>
      </c>
      <c r="AD39" s="56">
        <v>0</v>
      </c>
      <c r="AE39" s="56">
        <v>0</v>
      </c>
      <c r="AF39" s="56">
        <v>0</v>
      </c>
      <c r="AG39" s="56">
        <v>0</v>
      </c>
      <c r="AH39" s="56">
        <v>0</v>
      </c>
      <c r="AI39" s="56"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6"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6">
        <v>0</v>
      </c>
      <c r="AZ39" s="56">
        <v>0</v>
      </c>
      <c r="BA39" s="56">
        <v>0</v>
      </c>
      <c r="BB39" s="56">
        <v>0</v>
      </c>
      <c r="BC39" s="56">
        <v>0</v>
      </c>
    </row>
    <row r="40" spans="1:55" ht="47.25" x14ac:dyDescent="0.25">
      <c r="A40" s="49" t="s">
        <v>105</v>
      </c>
      <c r="B40" s="50" t="s">
        <v>106</v>
      </c>
      <c r="C40" s="51" t="s">
        <v>73</v>
      </c>
      <c r="D40" s="56">
        <v>0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6">
        <v>0</v>
      </c>
      <c r="AD40" s="56">
        <v>0</v>
      </c>
      <c r="AE40" s="56">
        <v>0</v>
      </c>
      <c r="AF40" s="56">
        <v>0</v>
      </c>
      <c r="AG40" s="56">
        <v>0</v>
      </c>
      <c r="AH40" s="56">
        <v>0</v>
      </c>
      <c r="AI40" s="56"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6"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6">
        <v>0</v>
      </c>
      <c r="AZ40" s="56">
        <v>0</v>
      </c>
      <c r="BA40" s="56">
        <v>0</v>
      </c>
      <c r="BB40" s="56">
        <v>0</v>
      </c>
      <c r="BC40" s="56">
        <v>0</v>
      </c>
    </row>
    <row r="41" spans="1:55" ht="78.75" x14ac:dyDescent="0.25">
      <c r="A41" s="49" t="s">
        <v>107</v>
      </c>
      <c r="B41" s="50" t="s">
        <v>108</v>
      </c>
      <c r="C41" s="51" t="s">
        <v>73</v>
      </c>
      <c r="D41" s="56">
        <v>0</v>
      </c>
      <c r="E41" s="56"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56">
        <v>0</v>
      </c>
      <c r="Y41" s="56">
        <v>0</v>
      </c>
      <c r="Z41" s="56">
        <v>0</v>
      </c>
      <c r="AA41" s="56">
        <v>0</v>
      </c>
      <c r="AB41" s="56">
        <v>0</v>
      </c>
      <c r="AC41" s="56">
        <v>0</v>
      </c>
      <c r="AD41" s="56">
        <v>0</v>
      </c>
      <c r="AE41" s="56">
        <v>0</v>
      </c>
      <c r="AF41" s="56">
        <v>0</v>
      </c>
      <c r="AG41" s="56">
        <v>0</v>
      </c>
      <c r="AH41" s="56">
        <v>0</v>
      </c>
      <c r="AI41" s="56">
        <v>0</v>
      </c>
      <c r="AJ41" s="56">
        <v>0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6"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0</v>
      </c>
      <c r="AZ41" s="56">
        <v>0</v>
      </c>
      <c r="BA41" s="56">
        <v>0</v>
      </c>
      <c r="BB41" s="56">
        <v>0</v>
      </c>
      <c r="BC41" s="56">
        <v>0</v>
      </c>
    </row>
    <row r="42" spans="1:55" ht="78.75" x14ac:dyDescent="0.25">
      <c r="A42" s="49" t="s">
        <v>109</v>
      </c>
      <c r="B42" s="50" t="s">
        <v>110</v>
      </c>
      <c r="C42" s="51" t="s">
        <v>73</v>
      </c>
      <c r="D42" s="56">
        <v>0</v>
      </c>
      <c r="E42" s="56">
        <v>0</v>
      </c>
      <c r="F42" s="56">
        <v>0</v>
      </c>
      <c r="G42" s="56">
        <v>0</v>
      </c>
      <c r="H42" s="56">
        <v>0</v>
      </c>
      <c r="I42" s="56">
        <v>0</v>
      </c>
      <c r="J42" s="56">
        <v>0</v>
      </c>
      <c r="K42" s="56">
        <v>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6">
        <v>0</v>
      </c>
      <c r="V42" s="56">
        <v>0</v>
      </c>
      <c r="W42" s="56">
        <v>0</v>
      </c>
      <c r="X42" s="56">
        <v>0</v>
      </c>
      <c r="Y42" s="56">
        <v>0</v>
      </c>
      <c r="Z42" s="56">
        <v>0</v>
      </c>
      <c r="AA42" s="56">
        <v>0</v>
      </c>
      <c r="AB42" s="56">
        <v>0</v>
      </c>
      <c r="AC42" s="56">
        <v>0</v>
      </c>
      <c r="AD42" s="56">
        <v>0</v>
      </c>
      <c r="AE42" s="56">
        <v>0</v>
      </c>
      <c r="AF42" s="56">
        <v>0</v>
      </c>
      <c r="AG42" s="56">
        <v>0</v>
      </c>
      <c r="AH42" s="56">
        <v>0</v>
      </c>
      <c r="AI42" s="56">
        <v>0</v>
      </c>
      <c r="AJ42" s="56">
        <v>0</v>
      </c>
      <c r="AK42" s="56">
        <v>0</v>
      </c>
      <c r="AL42" s="56">
        <v>0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6">
        <v>0</v>
      </c>
      <c r="AS42" s="56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6">
        <v>0</v>
      </c>
      <c r="AZ42" s="56">
        <v>0</v>
      </c>
      <c r="BA42" s="56">
        <v>0</v>
      </c>
      <c r="BB42" s="56">
        <v>0</v>
      </c>
      <c r="BC42" s="56">
        <v>0</v>
      </c>
    </row>
    <row r="43" spans="1:55" ht="31.5" x14ac:dyDescent="0.25">
      <c r="A43" s="49" t="s">
        <v>111</v>
      </c>
      <c r="B43" s="50" t="s">
        <v>112</v>
      </c>
      <c r="C43" s="51" t="s">
        <v>73</v>
      </c>
      <c r="D43" s="56">
        <v>0</v>
      </c>
      <c r="E43" s="56">
        <v>0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0</v>
      </c>
      <c r="AD43" s="56">
        <v>0</v>
      </c>
      <c r="AE43" s="56">
        <v>0</v>
      </c>
      <c r="AF43" s="56">
        <v>0</v>
      </c>
      <c r="AG43" s="56">
        <v>0</v>
      </c>
      <c r="AH43" s="56">
        <v>0</v>
      </c>
      <c r="AI43" s="56">
        <v>0</v>
      </c>
      <c r="AJ43" s="56">
        <v>0</v>
      </c>
      <c r="AK43" s="56">
        <v>0</v>
      </c>
      <c r="AL43" s="56">
        <v>0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6">
        <v>0</v>
      </c>
      <c r="AS43" s="56">
        <v>0</v>
      </c>
      <c r="AT43" s="56">
        <v>0</v>
      </c>
      <c r="AU43" s="56">
        <v>0</v>
      </c>
      <c r="AV43" s="56">
        <v>0</v>
      </c>
      <c r="AW43" s="56">
        <v>0</v>
      </c>
      <c r="AX43" s="56">
        <v>0</v>
      </c>
      <c r="AY43" s="56">
        <v>0</v>
      </c>
      <c r="AZ43" s="56">
        <v>0</v>
      </c>
      <c r="BA43" s="56">
        <v>0</v>
      </c>
      <c r="BB43" s="56">
        <v>0</v>
      </c>
      <c r="BC43" s="56">
        <v>0</v>
      </c>
    </row>
    <row r="44" spans="1:55" ht="47.25" x14ac:dyDescent="0.25">
      <c r="A44" s="49" t="s">
        <v>113</v>
      </c>
      <c r="B44" s="50" t="s">
        <v>114</v>
      </c>
      <c r="C44" s="51" t="s">
        <v>73</v>
      </c>
      <c r="D44" s="56">
        <f>D47+D49</f>
        <v>168.51225278999999</v>
      </c>
      <c r="E44" s="56">
        <f t="shared" ref="E44:BC44" si="5">E47+E49</f>
        <v>136.92255471999999</v>
      </c>
      <c r="F44" s="56">
        <f t="shared" si="5"/>
        <v>0.1401</v>
      </c>
      <c r="G44" s="56">
        <f t="shared" si="5"/>
        <v>51.2002807</v>
      </c>
      <c r="H44" s="56">
        <f t="shared" si="5"/>
        <v>52.599976060000003</v>
      </c>
      <c r="I44" s="56">
        <f t="shared" si="5"/>
        <v>32.982197960000001</v>
      </c>
      <c r="J44" s="56">
        <f t="shared" si="5"/>
        <v>9.1703828600000001</v>
      </c>
      <c r="K44" s="56">
        <f t="shared" si="5"/>
        <v>0.1401</v>
      </c>
      <c r="L44" s="56">
        <f t="shared" si="5"/>
        <v>0</v>
      </c>
      <c r="M44" s="56">
        <f t="shared" si="5"/>
        <v>0</v>
      </c>
      <c r="N44" s="56">
        <f t="shared" si="5"/>
        <v>9.0302828599999998</v>
      </c>
      <c r="O44" s="56">
        <f t="shared" si="5"/>
        <v>54.802967199999998</v>
      </c>
      <c r="P44" s="56">
        <f t="shared" si="5"/>
        <v>0</v>
      </c>
      <c r="Q44" s="56">
        <f t="shared" si="5"/>
        <v>5.9880000000000004</v>
      </c>
      <c r="R44" s="56">
        <f t="shared" si="5"/>
        <v>35.35227544</v>
      </c>
      <c r="S44" s="56">
        <f t="shared" si="5"/>
        <v>13.46269176</v>
      </c>
      <c r="T44" s="56">
        <f>T47+T49</f>
        <v>72.949204659999992</v>
      </c>
      <c r="U44" s="56">
        <f t="shared" si="5"/>
        <v>0</v>
      </c>
      <c r="V44" s="56">
        <f t="shared" si="5"/>
        <v>45.212280700000001</v>
      </c>
      <c r="W44" s="56">
        <f t="shared" si="5"/>
        <v>17.24770062</v>
      </c>
      <c r="X44" s="56">
        <f t="shared" si="5"/>
        <v>10.489223340000001</v>
      </c>
      <c r="Y44" s="56">
        <f t="shared" si="5"/>
        <v>0</v>
      </c>
      <c r="Z44" s="56">
        <f t="shared" si="5"/>
        <v>0</v>
      </c>
      <c r="AA44" s="56">
        <f t="shared" si="5"/>
        <v>0</v>
      </c>
      <c r="AB44" s="56">
        <f t="shared" si="5"/>
        <v>0</v>
      </c>
      <c r="AC44" s="56">
        <f t="shared" si="5"/>
        <v>0</v>
      </c>
      <c r="AD44" s="56">
        <f t="shared" si="5"/>
        <v>268.24493089666697</v>
      </c>
      <c r="AE44" s="56">
        <f t="shared" si="5"/>
        <v>170.78319404999999</v>
      </c>
      <c r="AF44" s="56">
        <f t="shared" si="5"/>
        <v>0</v>
      </c>
      <c r="AG44" s="56">
        <f t="shared" si="5"/>
        <v>129.28296881999998</v>
      </c>
      <c r="AH44" s="56">
        <f t="shared" si="5"/>
        <v>14.849990779999999</v>
      </c>
      <c r="AI44" s="56">
        <f t="shared" si="5"/>
        <v>26.650234449999999</v>
      </c>
      <c r="AJ44" s="56">
        <f t="shared" si="5"/>
        <v>8.3569163300000007</v>
      </c>
      <c r="AK44" s="56">
        <f t="shared" si="5"/>
        <v>0</v>
      </c>
      <c r="AL44" s="56">
        <f t="shared" si="5"/>
        <v>0</v>
      </c>
      <c r="AM44" s="56">
        <f t="shared" si="5"/>
        <v>0</v>
      </c>
      <c r="AN44" s="56">
        <f t="shared" si="5"/>
        <v>8.3569163300000007</v>
      </c>
      <c r="AO44" s="56">
        <f t="shared" si="5"/>
        <v>10.326495980000001</v>
      </c>
      <c r="AP44" s="56">
        <f t="shared" si="5"/>
        <v>0</v>
      </c>
      <c r="AQ44" s="56">
        <f t="shared" si="5"/>
        <v>0</v>
      </c>
      <c r="AR44" s="56">
        <f t="shared" si="5"/>
        <v>0</v>
      </c>
      <c r="AS44" s="56">
        <f t="shared" si="5"/>
        <v>10.326495980000001</v>
      </c>
      <c r="AT44" s="56">
        <f t="shared" si="5"/>
        <v>152.09978174</v>
      </c>
      <c r="AU44" s="56">
        <f t="shared" si="5"/>
        <v>0</v>
      </c>
      <c r="AV44" s="56">
        <f t="shared" si="5"/>
        <v>129.28296881999998</v>
      </c>
      <c r="AW44" s="56">
        <f t="shared" si="5"/>
        <v>14.849990779999999</v>
      </c>
      <c r="AX44" s="56">
        <f t="shared" si="5"/>
        <v>7.9668221399999997</v>
      </c>
      <c r="AY44" s="56">
        <f t="shared" si="5"/>
        <v>0</v>
      </c>
      <c r="AZ44" s="56">
        <f t="shared" si="5"/>
        <v>0</v>
      </c>
      <c r="BA44" s="56">
        <f t="shared" si="5"/>
        <v>0</v>
      </c>
      <c r="BB44" s="56">
        <f t="shared" si="5"/>
        <v>0</v>
      </c>
      <c r="BC44" s="56">
        <f t="shared" si="5"/>
        <v>0</v>
      </c>
    </row>
    <row r="45" spans="1:55" ht="31.5" x14ac:dyDescent="0.25">
      <c r="A45" s="49" t="s">
        <v>115</v>
      </c>
      <c r="B45" s="50" t="s">
        <v>116</v>
      </c>
      <c r="C45" s="51" t="s">
        <v>73</v>
      </c>
      <c r="D45" s="56">
        <v>0</v>
      </c>
      <c r="E45" s="56">
        <v>0</v>
      </c>
      <c r="F45" s="56">
        <v>0</v>
      </c>
      <c r="G45" s="56">
        <v>0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6">
        <v>0</v>
      </c>
      <c r="AD45" s="56">
        <v>0</v>
      </c>
      <c r="AE45" s="56">
        <v>0</v>
      </c>
      <c r="AF45" s="56">
        <v>0</v>
      </c>
      <c r="AG45" s="56">
        <v>0</v>
      </c>
      <c r="AH45" s="56">
        <v>0</v>
      </c>
      <c r="AI45" s="56">
        <v>0</v>
      </c>
      <c r="AJ45" s="56">
        <v>0</v>
      </c>
      <c r="AK45" s="56">
        <v>0</v>
      </c>
      <c r="AL45" s="56">
        <v>0</v>
      </c>
      <c r="AM45" s="56">
        <v>0</v>
      </c>
      <c r="AN45" s="56">
        <v>0</v>
      </c>
      <c r="AO45" s="56">
        <v>0</v>
      </c>
      <c r="AP45" s="56">
        <v>0</v>
      </c>
      <c r="AQ45" s="56">
        <v>0</v>
      </c>
      <c r="AR45" s="56">
        <v>0</v>
      </c>
      <c r="AS45" s="56">
        <v>0</v>
      </c>
      <c r="AT45" s="56">
        <v>0</v>
      </c>
      <c r="AU45" s="56">
        <v>0</v>
      </c>
      <c r="AV45" s="56">
        <v>0</v>
      </c>
      <c r="AW45" s="56">
        <v>0</v>
      </c>
      <c r="AX45" s="56">
        <v>0</v>
      </c>
      <c r="AY45" s="56">
        <v>0</v>
      </c>
      <c r="AZ45" s="56">
        <v>0</v>
      </c>
      <c r="BA45" s="56">
        <v>0</v>
      </c>
      <c r="BB45" s="56">
        <v>0</v>
      </c>
      <c r="BC45" s="56">
        <v>0</v>
      </c>
    </row>
    <row r="46" spans="1:55" x14ac:dyDescent="0.25">
      <c r="A46" s="49" t="s">
        <v>117</v>
      </c>
      <c r="B46" s="50" t="s">
        <v>156</v>
      </c>
      <c r="C46" s="51" t="s">
        <v>73</v>
      </c>
      <c r="D46" s="56">
        <v>0</v>
      </c>
      <c r="E46" s="56">
        <v>0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6">
        <v>0</v>
      </c>
      <c r="Y46" s="56">
        <v>0</v>
      </c>
      <c r="Z46" s="56">
        <v>0</v>
      </c>
      <c r="AA46" s="56">
        <v>0</v>
      </c>
      <c r="AB46" s="56">
        <v>0</v>
      </c>
      <c r="AC46" s="56">
        <v>0</v>
      </c>
      <c r="AD46" s="56">
        <v>0</v>
      </c>
      <c r="AE46" s="56">
        <v>0</v>
      </c>
      <c r="AF46" s="56">
        <v>0</v>
      </c>
      <c r="AG46" s="56">
        <v>0</v>
      </c>
      <c r="AH46" s="56">
        <v>0</v>
      </c>
      <c r="AI46" s="56">
        <v>0</v>
      </c>
      <c r="AJ46" s="56">
        <v>0</v>
      </c>
      <c r="AK46" s="56">
        <v>0</v>
      </c>
      <c r="AL46" s="56">
        <v>0</v>
      </c>
      <c r="AM46" s="56">
        <v>0</v>
      </c>
      <c r="AN46" s="56">
        <v>0</v>
      </c>
      <c r="AO46" s="56">
        <v>0</v>
      </c>
      <c r="AP46" s="56">
        <v>0</v>
      </c>
      <c r="AQ46" s="56">
        <v>0</v>
      </c>
      <c r="AR46" s="56">
        <v>0</v>
      </c>
      <c r="AS46" s="56">
        <v>0</v>
      </c>
      <c r="AT46" s="56">
        <v>0</v>
      </c>
      <c r="AU46" s="56">
        <v>0</v>
      </c>
      <c r="AV46" s="56">
        <v>0</v>
      </c>
      <c r="AW46" s="56">
        <v>0</v>
      </c>
      <c r="AX46" s="56">
        <v>0</v>
      </c>
      <c r="AY46" s="56">
        <v>0</v>
      </c>
      <c r="AZ46" s="56">
        <v>0</v>
      </c>
      <c r="BA46" s="56">
        <v>0</v>
      </c>
      <c r="BB46" s="56">
        <v>0</v>
      </c>
      <c r="BC46" s="56">
        <v>0</v>
      </c>
    </row>
    <row r="47" spans="1:55" x14ac:dyDescent="0.25">
      <c r="A47" s="49" t="s">
        <v>118</v>
      </c>
      <c r="B47" s="50" t="s">
        <v>157</v>
      </c>
      <c r="C47" s="51" t="s">
        <v>73</v>
      </c>
      <c r="D47" s="56">
        <f>D48</f>
        <v>163.14387865</v>
      </c>
      <c r="E47" s="56">
        <f t="shared" ref="E47:BC47" si="6">E48</f>
        <v>136.78245472</v>
      </c>
      <c r="F47" s="56">
        <f t="shared" si="6"/>
        <v>0</v>
      </c>
      <c r="G47" s="56">
        <f t="shared" si="6"/>
        <v>51.2002807</v>
      </c>
      <c r="H47" s="56">
        <f t="shared" si="6"/>
        <v>52.599976060000003</v>
      </c>
      <c r="I47" s="56">
        <f t="shared" si="6"/>
        <v>32.982197960000001</v>
      </c>
      <c r="J47" s="56">
        <f t="shared" si="6"/>
        <v>9.0302828599999998</v>
      </c>
      <c r="K47" s="56">
        <f t="shared" si="6"/>
        <v>0</v>
      </c>
      <c r="L47" s="56">
        <f t="shared" si="6"/>
        <v>0</v>
      </c>
      <c r="M47" s="56">
        <f t="shared" si="6"/>
        <v>0</v>
      </c>
      <c r="N47" s="56">
        <f t="shared" si="6"/>
        <v>9.0302828599999998</v>
      </c>
      <c r="O47" s="56">
        <f t="shared" si="6"/>
        <v>54.802967199999998</v>
      </c>
      <c r="P47" s="56">
        <f t="shared" si="6"/>
        <v>0</v>
      </c>
      <c r="Q47" s="56">
        <f t="shared" si="6"/>
        <v>5.9880000000000004</v>
      </c>
      <c r="R47" s="56">
        <f t="shared" si="6"/>
        <v>35.35227544</v>
      </c>
      <c r="S47" s="56">
        <f t="shared" si="6"/>
        <v>13.46269176</v>
      </c>
      <c r="T47" s="56">
        <f t="shared" si="6"/>
        <v>72.949204659999992</v>
      </c>
      <c r="U47" s="56">
        <f t="shared" si="6"/>
        <v>0</v>
      </c>
      <c r="V47" s="56">
        <f t="shared" si="6"/>
        <v>45.212280700000001</v>
      </c>
      <c r="W47" s="56">
        <f t="shared" si="6"/>
        <v>17.24770062</v>
      </c>
      <c r="X47" s="56">
        <f t="shared" si="6"/>
        <v>10.489223340000001</v>
      </c>
      <c r="Y47" s="56">
        <f t="shared" si="6"/>
        <v>0</v>
      </c>
      <c r="Z47" s="56">
        <f t="shared" si="6"/>
        <v>0</v>
      </c>
      <c r="AA47" s="56">
        <f t="shared" si="6"/>
        <v>0</v>
      </c>
      <c r="AB47" s="56">
        <f t="shared" si="6"/>
        <v>0</v>
      </c>
      <c r="AC47" s="56">
        <f t="shared" si="6"/>
        <v>0</v>
      </c>
      <c r="AD47" s="56">
        <f>AD48</f>
        <v>263.69345244666698</v>
      </c>
      <c r="AE47" s="56">
        <f t="shared" si="6"/>
        <v>170.78319404999999</v>
      </c>
      <c r="AF47" s="56">
        <f t="shared" si="6"/>
        <v>0</v>
      </c>
      <c r="AG47" s="56">
        <f t="shared" si="6"/>
        <v>129.28296881999998</v>
      </c>
      <c r="AH47" s="56">
        <f t="shared" si="6"/>
        <v>14.849990779999999</v>
      </c>
      <c r="AI47" s="56">
        <f t="shared" si="6"/>
        <v>26.650234449999999</v>
      </c>
      <c r="AJ47" s="56">
        <f t="shared" si="6"/>
        <v>8.3569163300000007</v>
      </c>
      <c r="AK47" s="56">
        <f t="shared" si="6"/>
        <v>0</v>
      </c>
      <c r="AL47" s="56">
        <f t="shared" si="6"/>
        <v>0</v>
      </c>
      <c r="AM47" s="56">
        <f t="shared" si="6"/>
        <v>0</v>
      </c>
      <c r="AN47" s="56">
        <f t="shared" si="6"/>
        <v>8.3569163300000007</v>
      </c>
      <c r="AO47" s="56">
        <f t="shared" si="6"/>
        <v>10.326495980000001</v>
      </c>
      <c r="AP47" s="56">
        <f t="shared" si="6"/>
        <v>0</v>
      </c>
      <c r="AQ47" s="56">
        <f t="shared" si="6"/>
        <v>0</v>
      </c>
      <c r="AR47" s="56">
        <f t="shared" si="6"/>
        <v>0</v>
      </c>
      <c r="AS47" s="56">
        <f t="shared" si="6"/>
        <v>10.326495980000001</v>
      </c>
      <c r="AT47" s="56">
        <f t="shared" si="6"/>
        <v>152.09978174</v>
      </c>
      <c r="AU47" s="56">
        <f t="shared" si="6"/>
        <v>0</v>
      </c>
      <c r="AV47" s="56">
        <f t="shared" si="6"/>
        <v>129.28296881999998</v>
      </c>
      <c r="AW47" s="56">
        <f t="shared" si="6"/>
        <v>14.849990779999999</v>
      </c>
      <c r="AX47" s="56">
        <f t="shared" si="6"/>
        <v>7.9668221399999997</v>
      </c>
      <c r="AY47" s="56">
        <f t="shared" si="6"/>
        <v>0</v>
      </c>
      <c r="AZ47" s="56">
        <f t="shared" si="6"/>
        <v>0</v>
      </c>
      <c r="BA47" s="56">
        <f t="shared" si="6"/>
        <v>0</v>
      </c>
      <c r="BB47" s="56">
        <f t="shared" si="6"/>
        <v>0</v>
      </c>
      <c r="BC47" s="56">
        <f t="shared" si="6"/>
        <v>0</v>
      </c>
    </row>
    <row r="48" spans="1:55" ht="47.25" x14ac:dyDescent="0.25">
      <c r="A48" s="49" t="s">
        <v>118</v>
      </c>
      <c r="B48" s="50" t="s">
        <v>158</v>
      </c>
      <c r="C48" s="51" t="s">
        <v>159</v>
      </c>
      <c r="D48" s="56">
        <v>163.14387865</v>
      </c>
      <c r="E48" s="56">
        <f>F48+G48+H48+I48</f>
        <v>136.78245472</v>
      </c>
      <c r="F48" s="56">
        <f>K48+P48+U48+Z48</f>
        <v>0</v>
      </c>
      <c r="G48" s="56">
        <f>L48+Q48+V48+AA48</f>
        <v>51.2002807</v>
      </c>
      <c r="H48" s="56">
        <f>M48+R48+W48+AB48</f>
        <v>52.599976060000003</v>
      </c>
      <c r="I48" s="56">
        <f>N48+S48+X48+AC48</f>
        <v>32.982197960000001</v>
      </c>
      <c r="J48" s="56">
        <f>K48+L48+M48+N48</f>
        <v>9.0302828599999998</v>
      </c>
      <c r="K48" s="56">
        <v>0</v>
      </c>
      <c r="L48" s="56">
        <v>0</v>
      </c>
      <c r="M48" s="56">
        <v>0</v>
      </c>
      <c r="N48" s="56">
        <f>9030282.86/1000000</f>
        <v>9.0302828599999998</v>
      </c>
      <c r="O48" s="56">
        <f>P48+Q48+R48+S48</f>
        <v>54.802967199999998</v>
      </c>
      <c r="P48" s="56">
        <v>0</v>
      </c>
      <c r="Q48" s="56">
        <f>5988000/1000000</f>
        <v>5.9880000000000004</v>
      </c>
      <c r="R48" s="56">
        <f>(16658308.06+18693967.38)/1000000</f>
        <v>35.35227544</v>
      </c>
      <c r="S48" s="56">
        <f>(13455990.36+6701.4)/1000000</f>
        <v>13.46269176</v>
      </c>
      <c r="T48" s="56">
        <f>U48+V48+W48+X48</f>
        <v>72.949204659999992</v>
      </c>
      <c r="U48" s="56">
        <v>0</v>
      </c>
      <c r="V48" s="56">
        <f>45212280.7/1000000</f>
        <v>45.212280700000001</v>
      </c>
      <c r="W48" s="56">
        <f>(17247700.62)/1000000</f>
        <v>17.24770062</v>
      </c>
      <c r="X48" s="56">
        <f>10489223.34/1000000</f>
        <v>10.489223340000001</v>
      </c>
      <c r="Y48" s="56">
        <f>Z48+AA48+AB48+AC48</f>
        <v>0</v>
      </c>
      <c r="Z48" s="56">
        <v>0</v>
      </c>
      <c r="AA48" s="56">
        <v>0</v>
      </c>
      <c r="AB48" s="56">
        <v>0</v>
      </c>
      <c r="AC48" s="56">
        <v>0</v>
      </c>
      <c r="AD48" s="56">
        <v>263.69345244666698</v>
      </c>
      <c r="AE48" s="56">
        <f>AF48+AG48+AH48+AI48</f>
        <v>170.78319404999999</v>
      </c>
      <c r="AF48" s="56">
        <f>AK48+AP48+AU48+AZ48</f>
        <v>0</v>
      </c>
      <c r="AG48" s="56">
        <f>AL48+AQ48+AV48+BA48</f>
        <v>129.28296881999998</v>
      </c>
      <c r="AH48" s="56">
        <f>AM48+AR48+AW48+BB48</f>
        <v>14.849990779999999</v>
      </c>
      <c r="AI48" s="56">
        <f>AN48+AS48+AX48+BC48</f>
        <v>26.650234449999999</v>
      </c>
      <c r="AJ48" s="56">
        <f>AK48+AL48+AM48+AN48</f>
        <v>8.3569163300000007</v>
      </c>
      <c r="AK48" s="56">
        <v>0</v>
      </c>
      <c r="AL48" s="56">
        <v>0</v>
      </c>
      <c r="AM48" s="56">
        <v>0</v>
      </c>
      <c r="AN48" s="56">
        <f>8356916.33/1000000</f>
        <v>8.3569163300000007</v>
      </c>
      <c r="AO48" s="56">
        <f>AP48+AQ48+AR48+AS48</f>
        <v>10.326495980000001</v>
      </c>
      <c r="AP48" s="56">
        <v>0</v>
      </c>
      <c r="AQ48" s="56">
        <v>0</v>
      </c>
      <c r="AR48" s="56">
        <v>0</v>
      </c>
      <c r="AS48" s="56">
        <f>10326495.98/1000000</f>
        <v>10.326495980000001</v>
      </c>
      <c r="AT48" s="56">
        <f>AU48+AV48+AW48+AX48</f>
        <v>152.09978174</v>
      </c>
      <c r="AU48" s="56">
        <v>0</v>
      </c>
      <c r="AV48" s="56">
        <f>129282968.82/1000000</f>
        <v>129.28296881999998</v>
      </c>
      <c r="AW48" s="56">
        <f>14849990.78/1000000</f>
        <v>14.849990779999999</v>
      </c>
      <c r="AX48" s="56">
        <f>7966822.14/1000000</f>
        <v>7.9668221399999997</v>
      </c>
      <c r="AY48" s="56">
        <f>AZ48+BA48+BB48+BC48</f>
        <v>0</v>
      </c>
      <c r="AZ48" s="56">
        <v>0</v>
      </c>
      <c r="BA48" s="56">
        <v>0</v>
      </c>
      <c r="BB48" s="56">
        <v>0</v>
      </c>
      <c r="BC48" s="56">
        <v>0</v>
      </c>
    </row>
    <row r="49" spans="1:55" ht="31.5" x14ac:dyDescent="0.25">
      <c r="A49" s="49" t="s">
        <v>119</v>
      </c>
      <c r="B49" s="50" t="s">
        <v>160</v>
      </c>
      <c r="C49" s="51" t="s">
        <v>73</v>
      </c>
      <c r="D49" s="56">
        <f>D50</f>
        <v>5.3683741400000002</v>
      </c>
      <c r="E49" s="56">
        <f t="shared" ref="E49:BC49" si="7">E50</f>
        <v>0.1401</v>
      </c>
      <c r="F49" s="56">
        <f t="shared" si="7"/>
        <v>0.1401</v>
      </c>
      <c r="G49" s="56">
        <f t="shared" si="7"/>
        <v>0</v>
      </c>
      <c r="H49" s="56">
        <f t="shared" si="7"/>
        <v>0</v>
      </c>
      <c r="I49" s="56">
        <f t="shared" si="7"/>
        <v>0</v>
      </c>
      <c r="J49" s="56">
        <f t="shared" si="7"/>
        <v>0.1401</v>
      </c>
      <c r="K49" s="56">
        <f t="shared" si="7"/>
        <v>0.1401</v>
      </c>
      <c r="L49" s="56">
        <f t="shared" si="7"/>
        <v>0</v>
      </c>
      <c r="M49" s="56">
        <f t="shared" si="7"/>
        <v>0</v>
      </c>
      <c r="N49" s="56">
        <f t="shared" si="7"/>
        <v>0</v>
      </c>
      <c r="O49" s="56">
        <f t="shared" si="7"/>
        <v>0</v>
      </c>
      <c r="P49" s="56">
        <f t="shared" si="7"/>
        <v>0</v>
      </c>
      <c r="Q49" s="56">
        <f t="shared" si="7"/>
        <v>0</v>
      </c>
      <c r="R49" s="56">
        <f t="shared" si="7"/>
        <v>0</v>
      </c>
      <c r="S49" s="56">
        <f t="shared" si="7"/>
        <v>0</v>
      </c>
      <c r="T49" s="56">
        <f t="shared" si="7"/>
        <v>0</v>
      </c>
      <c r="U49" s="56">
        <f t="shared" si="7"/>
        <v>0</v>
      </c>
      <c r="V49" s="56">
        <f t="shared" si="7"/>
        <v>0</v>
      </c>
      <c r="W49" s="56">
        <f t="shared" si="7"/>
        <v>0</v>
      </c>
      <c r="X49" s="56">
        <f t="shared" si="7"/>
        <v>0</v>
      </c>
      <c r="Y49" s="56">
        <f t="shared" si="7"/>
        <v>0</v>
      </c>
      <c r="Z49" s="56">
        <f t="shared" si="7"/>
        <v>0</v>
      </c>
      <c r="AA49" s="56">
        <f t="shared" si="7"/>
        <v>0</v>
      </c>
      <c r="AB49" s="56">
        <f t="shared" si="7"/>
        <v>0</v>
      </c>
      <c r="AC49" s="56">
        <f t="shared" si="7"/>
        <v>0</v>
      </c>
      <c r="AD49" s="56">
        <f>AD50</f>
        <v>4.5514784500000003</v>
      </c>
      <c r="AE49" s="56">
        <f t="shared" si="7"/>
        <v>0</v>
      </c>
      <c r="AF49" s="56">
        <f t="shared" si="7"/>
        <v>0</v>
      </c>
      <c r="AG49" s="56">
        <f t="shared" si="7"/>
        <v>0</v>
      </c>
      <c r="AH49" s="56">
        <f t="shared" si="7"/>
        <v>0</v>
      </c>
      <c r="AI49" s="56">
        <f t="shared" si="7"/>
        <v>0</v>
      </c>
      <c r="AJ49" s="56">
        <f t="shared" si="7"/>
        <v>0</v>
      </c>
      <c r="AK49" s="56">
        <f t="shared" si="7"/>
        <v>0</v>
      </c>
      <c r="AL49" s="56">
        <f t="shared" si="7"/>
        <v>0</v>
      </c>
      <c r="AM49" s="56">
        <f t="shared" si="7"/>
        <v>0</v>
      </c>
      <c r="AN49" s="56">
        <f t="shared" si="7"/>
        <v>0</v>
      </c>
      <c r="AO49" s="56">
        <f t="shared" si="7"/>
        <v>0</v>
      </c>
      <c r="AP49" s="56">
        <f t="shared" si="7"/>
        <v>0</v>
      </c>
      <c r="AQ49" s="56">
        <f t="shared" si="7"/>
        <v>0</v>
      </c>
      <c r="AR49" s="56">
        <f t="shared" si="7"/>
        <v>0</v>
      </c>
      <c r="AS49" s="56">
        <f t="shared" si="7"/>
        <v>0</v>
      </c>
      <c r="AT49" s="56">
        <f t="shared" si="7"/>
        <v>0</v>
      </c>
      <c r="AU49" s="56">
        <f t="shared" si="7"/>
        <v>0</v>
      </c>
      <c r="AV49" s="56">
        <f t="shared" si="7"/>
        <v>0</v>
      </c>
      <c r="AW49" s="56">
        <f t="shared" si="7"/>
        <v>0</v>
      </c>
      <c r="AX49" s="56">
        <f t="shared" si="7"/>
        <v>0</v>
      </c>
      <c r="AY49" s="56">
        <f t="shared" si="7"/>
        <v>0</v>
      </c>
      <c r="AZ49" s="56">
        <f t="shared" si="7"/>
        <v>0</v>
      </c>
      <c r="BA49" s="56">
        <f t="shared" si="7"/>
        <v>0</v>
      </c>
      <c r="BB49" s="56">
        <f t="shared" si="7"/>
        <v>0</v>
      </c>
      <c r="BC49" s="56">
        <f t="shared" si="7"/>
        <v>0</v>
      </c>
    </row>
    <row r="50" spans="1:55" ht="31.5" x14ac:dyDescent="0.25">
      <c r="A50" s="49" t="s">
        <v>119</v>
      </c>
      <c r="B50" s="50" t="s">
        <v>161</v>
      </c>
      <c r="C50" s="51" t="s">
        <v>162</v>
      </c>
      <c r="D50" s="56">
        <v>5.3683741400000002</v>
      </c>
      <c r="E50" s="56">
        <f>F50+G50+H50+I50</f>
        <v>0.1401</v>
      </c>
      <c r="F50" s="56">
        <f>K50+P50+U50+Z50</f>
        <v>0.1401</v>
      </c>
      <c r="G50" s="56">
        <f>L50+Q50+V50+AA50</f>
        <v>0</v>
      </c>
      <c r="H50" s="56">
        <f>M50+R50+W50+AB50</f>
        <v>0</v>
      </c>
      <c r="I50" s="56">
        <f>N50+S50+X50+AC50</f>
        <v>0</v>
      </c>
      <c r="J50" s="56">
        <f>K50+L50+M50+N50</f>
        <v>0.1401</v>
      </c>
      <c r="K50" s="56">
        <f>140100/1000000</f>
        <v>0.1401</v>
      </c>
      <c r="L50" s="56">
        <v>0</v>
      </c>
      <c r="M50" s="56">
        <v>0</v>
      </c>
      <c r="N50" s="56">
        <v>0</v>
      </c>
      <c r="O50" s="56">
        <f>P50+Q50+R50+S50</f>
        <v>0</v>
      </c>
      <c r="P50" s="56">
        <v>0</v>
      </c>
      <c r="Q50" s="56">
        <v>0</v>
      </c>
      <c r="R50" s="56">
        <v>0</v>
      </c>
      <c r="S50" s="56">
        <v>0</v>
      </c>
      <c r="T50" s="56">
        <f>U50+V50+W50+X50</f>
        <v>0</v>
      </c>
      <c r="U50" s="56">
        <v>0</v>
      </c>
      <c r="V50" s="56">
        <v>0</v>
      </c>
      <c r="W50" s="56">
        <v>0</v>
      </c>
      <c r="X50" s="56">
        <v>0</v>
      </c>
      <c r="Y50" s="56">
        <f>Z50+AA50+AB50+AC50</f>
        <v>0</v>
      </c>
      <c r="Z50" s="56">
        <v>0</v>
      </c>
      <c r="AA50" s="56">
        <v>0</v>
      </c>
      <c r="AB50" s="56">
        <v>0</v>
      </c>
      <c r="AC50" s="56">
        <v>0</v>
      </c>
      <c r="AD50" s="56">
        <v>4.5514784500000003</v>
      </c>
      <c r="AE50" s="56">
        <f>AF50+AG50+AH50+AI50</f>
        <v>0</v>
      </c>
      <c r="AF50" s="56">
        <f>AK50+AP50+AU50+AZ50</f>
        <v>0</v>
      </c>
      <c r="AG50" s="56">
        <f>AL50+AQ50+AV50+BA50</f>
        <v>0</v>
      </c>
      <c r="AH50" s="56">
        <f>AM50+AR50+AW50+BB50</f>
        <v>0</v>
      </c>
      <c r="AI50" s="56">
        <f>AN50+AS50+AX50+BC50</f>
        <v>0</v>
      </c>
      <c r="AJ50" s="56">
        <f>AK50+AL50+AM50+AN50</f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f>AP50+AQ50+AR50+AS50</f>
        <v>0</v>
      </c>
      <c r="AP50" s="56">
        <v>0</v>
      </c>
      <c r="AQ50" s="56">
        <v>0</v>
      </c>
      <c r="AR50" s="56">
        <v>0</v>
      </c>
      <c r="AS50" s="56">
        <v>0</v>
      </c>
      <c r="AT50" s="56">
        <f>AU50+AV50+AW50+AX50</f>
        <v>0</v>
      </c>
      <c r="AU50" s="56">
        <v>0</v>
      </c>
      <c r="AV50" s="56">
        <v>0</v>
      </c>
      <c r="AW50" s="56">
        <v>0</v>
      </c>
      <c r="AX50" s="56">
        <v>0</v>
      </c>
      <c r="AY50" s="56">
        <f>AZ50+BA50+BB50+BC50</f>
        <v>0</v>
      </c>
      <c r="AZ50" s="56">
        <v>0</v>
      </c>
      <c r="BA50" s="56">
        <v>0</v>
      </c>
      <c r="BB50" s="56">
        <v>0</v>
      </c>
      <c r="BC50" s="56">
        <v>0</v>
      </c>
    </row>
    <row r="51" spans="1:55" ht="31.5" x14ac:dyDescent="0.25">
      <c r="A51" s="49" t="s">
        <v>120</v>
      </c>
      <c r="B51" s="50" t="s">
        <v>121</v>
      </c>
      <c r="C51" s="51" t="s">
        <v>73</v>
      </c>
      <c r="D51" s="56">
        <v>0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56">
        <v>0</v>
      </c>
      <c r="S51" s="56">
        <v>0</v>
      </c>
      <c r="T51" s="56">
        <v>0</v>
      </c>
      <c r="U51" s="56">
        <v>0</v>
      </c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56">
        <v>0</v>
      </c>
      <c r="AD51" s="56">
        <v>0</v>
      </c>
      <c r="AE51" s="56">
        <v>0</v>
      </c>
      <c r="AF51" s="56">
        <v>0</v>
      </c>
      <c r="AG51" s="56">
        <v>0</v>
      </c>
      <c r="AH51" s="56">
        <v>0</v>
      </c>
      <c r="AI51" s="56">
        <v>0</v>
      </c>
      <c r="AJ51" s="56">
        <v>0</v>
      </c>
      <c r="AK51" s="56">
        <v>0</v>
      </c>
      <c r="AL51" s="56">
        <v>0</v>
      </c>
      <c r="AM51" s="56">
        <v>0</v>
      </c>
      <c r="AN51" s="56">
        <v>0</v>
      </c>
      <c r="AO51" s="56">
        <v>0</v>
      </c>
      <c r="AP51" s="56">
        <v>0</v>
      </c>
      <c r="AQ51" s="56">
        <v>0</v>
      </c>
      <c r="AR51" s="56">
        <v>0</v>
      </c>
      <c r="AS51" s="56">
        <v>0</v>
      </c>
      <c r="AT51" s="56">
        <v>0</v>
      </c>
      <c r="AU51" s="56">
        <v>0</v>
      </c>
      <c r="AV51" s="56">
        <v>0</v>
      </c>
      <c r="AW51" s="56">
        <v>0</v>
      </c>
      <c r="AX51" s="56">
        <v>0</v>
      </c>
      <c r="AY51" s="56">
        <v>0</v>
      </c>
      <c r="AZ51" s="56">
        <v>0</v>
      </c>
      <c r="BA51" s="56">
        <v>0</v>
      </c>
      <c r="BB51" s="56">
        <v>0</v>
      </c>
      <c r="BC51" s="56">
        <v>0</v>
      </c>
    </row>
    <row r="52" spans="1:55" ht="31.5" x14ac:dyDescent="0.25">
      <c r="A52" s="49" t="s">
        <v>122</v>
      </c>
      <c r="B52" s="50" t="s">
        <v>163</v>
      </c>
      <c r="C52" s="51" t="s">
        <v>73</v>
      </c>
      <c r="D52" s="56">
        <v>0</v>
      </c>
      <c r="E52" s="56">
        <v>0</v>
      </c>
      <c r="F52" s="56">
        <v>0</v>
      </c>
      <c r="G52" s="56">
        <v>0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6">
        <v>0</v>
      </c>
      <c r="S52" s="56">
        <v>0</v>
      </c>
      <c r="T52" s="56">
        <v>0</v>
      </c>
      <c r="U52" s="56">
        <v>0</v>
      </c>
      <c r="V52" s="56">
        <v>0</v>
      </c>
      <c r="W52" s="56">
        <v>0</v>
      </c>
      <c r="X52" s="56">
        <v>0</v>
      </c>
      <c r="Y52" s="56">
        <v>0</v>
      </c>
      <c r="Z52" s="56">
        <v>0</v>
      </c>
      <c r="AA52" s="56">
        <v>0</v>
      </c>
      <c r="AB52" s="56">
        <v>0</v>
      </c>
      <c r="AC52" s="56">
        <v>0</v>
      </c>
      <c r="AD52" s="56">
        <v>0</v>
      </c>
      <c r="AE52" s="56">
        <v>0</v>
      </c>
      <c r="AF52" s="56">
        <v>0</v>
      </c>
      <c r="AG52" s="56">
        <v>0</v>
      </c>
      <c r="AH52" s="56"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6">
        <v>0</v>
      </c>
      <c r="AS52" s="56">
        <v>0</v>
      </c>
      <c r="AT52" s="56">
        <v>0</v>
      </c>
      <c r="AU52" s="56">
        <v>0</v>
      </c>
      <c r="AV52" s="56">
        <v>0</v>
      </c>
      <c r="AW52" s="56">
        <v>0</v>
      </c>
      <c r="AX52" s="56">
        <v>0</v>
      </c>
      <c r="AY52" s="56">
        <v>0</v>
      </c>
      <c r="AZ52" s="56">
        <v>0</v>
      </c>
      <c r="BA52" s="56">
        <v>0</v>
      </c>
      <c r="BB52" s="56">
        <v>0</v>
      </c>
      <c r="BC52" s="56">
        <v>0</v>
      </c>
    </row>
    <row r="53" spans="1:55" ht="31.5" x14ac:dyDescent="0.25">
      <c r="A53" s="49" t="s">
        <v>123</v>
      </c>
      <c r="B53" s="50" t="s">
        <v>164</v>
      </c>
      <c r="C53" s="51" t="s">
        <v>73</v>
      </c>
      <c r="D53" s="56">
        <v>0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6">
        <v>0</v>
      </c>
      <c r="S53" s="56">
        <v>0</v>
      </c>
      <c r="T53" s="56">
        <v>0</v>
      </c>
      <c r="U53" s="56">
        <v>0</v>
      </c>
      <c r="V53" s="56">
        <v>0</v>
      </c>
      <c r="W53" s="56">
        <v>0</v>
      </c>
      <c r="X53" s="56">
        <v>0</v>
      </c>
      <c r="Y53" s="56">
        <v>0</v>
      </c>
      <c r="Z53" s="56">
        <v>0</v>
      </c>
      <c r="AA53" s="56">
        <v>0</v>
      </c>
      <c r="AB53" s="56">
        <v>0</v>
      </c>
      <c r="AC53" s="56">
        <v>0</v>
      </c>
      <c r="AD53" s="56">
        <v>0</v>
      </c>
      <c r="AE53" s="56">
        <v>0</v>
      </c>
      <c r="AF53" s="56">
        <v>0</v>
      </c>
      <c r="AG53" s="56">
        <v>0</v>
      </c>
      <c r="AH53" s="56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6">
        <v>0</v>
      </c>
      <c r="AS53" s="56">
        <v>0</v>
      </c>
      <c r="AT53" s="56">
        <v>0</v>
      </c>
      <c r="AU53" s="56">
        <v>0</v>
      </c>
      <c r="AV53" s="56">
        <v>0</v>
      </c>
      <c r="AW53" s="56">
        <v>0</v>
      </c>
      <c r="AX53" s="56">
        <v>0</v>
      </c>
      <c r="AY53" s="56">
        <v>0</v>
      </c>
      <c r="AZ53" s="56">
        <v>0</v>
      </c>
      <c r="BA53" s="56">
        <v>0</v>
      </c>
      <c r="BB53" s="56">
        <v>0</v>
      </c>
      <c r="BC53" s="56">
        <v>0</v>
      </c>
    </row>
    <row r="54" spans="1:55" ht="31.5" x14ac:dyDescent="0.25">
      <c r="A54" s="49" t="s">
        <v>124</v>
      </c>
      <c r="B54" s="50" t="s">
        <v>165</v>
      </c>
      <c r="C54" s="51" t="s">
        <v>73</v>
      </c>
      <c r="D54" s="56"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56">
        <v>0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6">
        <v>0</v>
      </c>
      <c r="AS54" s="56">
        <v>0</v>
      </c>
      <c r="AT54" s="56">
        <v>0</v>
      </c>
      <c r="AU54" s="56">
        <v>0</v>
      </c>
      <c r="AV54" s="56">
        <v>0</v>
      </c>
      <c r="AW54" s="56">
        <v>0</v>
      </c>
      <c r="AX54" s="56">
        <v>0</v>
      </c>
      <c r="AY54" s="56">
        <v>0</v>
      </c>
      <c r="AZ54" s="56">
        <v>0</v>
      </c>
      <c r="BA54" s="56">
        <v>0</v>
      </c>
      <c r="BB54" s="56">
        <v>0</v>
      </c>
      <c r="BC54" s="56">
        <v>0</v>
      </c>
    </row>
    <row r="55" spans="1:55" ht="31.5" x14ac:dyDescent="0.25">
      <c r="A55" s="49" t="s">
        <v>125</v>
      </c>
      <c r="B55" s="50" t="s">
        <v>166</v>
      </c>
      <c r="C55" s="51" t="s">
        <v>73</v>
      </c>
      <c r="D55" s="56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6">
        <v>0</v>
      </c>
      <c r="AD55" s="56">
        <v>0</v>
      </c>
      <c r="AE55" s="56">
        <v>0</v>
      </c>
      <c r="AF55" s="56">
        <v>0</v>
      </c>
      <c r="AG55" s="56">
        <v>0</v>
      </c>
      <c r="AH55" s="56">
        <v>0</v>
      </c>
      <c r="AI55" s="56">
        <v>0</v>
      </c>
      <c r="AJ55" s="56">
        <v>0</v>
      </c>
      <c r="AK55" s="56">
        <v>0</v>
      </c>
      <c r="AL55" s="56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6">
        <v>0</v>
      </c>
      <c r="AS55" s="56">
        <v>0</v>
      </c>
      <c r="AT55" s="56">
        <v>0</v>
      </c>
      <c r="AU55" s="56">
        <v>0</v>
      </c>
      <c r="AV55" s="56">
        <v>0</v>
      </c>
      <c r="AW55" s="56">
        <v>0</v>
      </c>
      <c r="AX55" s="56">
        <v>0</v>
      </c>
      <c r="AY55" s="56">
        <v>0</v>
      </c>
      <c r="AZ55" s="56">
        <v>0</v>
      </c>
      <c r="BA55" s="56">
        <v>0</v>
      </c>
      <c r="BB55" s="56">
        <v>0</v>
      </c>
      <c r="BC55" s="56">
        <v>0</v>
      </c>
    </row>
    <row r="56" spans="1:55" ht="31.5" x14ac:dyDescent="0.25">
      <c r="A56" s="49" t="s">
        <v>126</v>
      </c>
      <c r="B56" s="50" t="s">
        <v>127</v>
      </c>
      <c r="C56" s="51" t="s">
        <v>73</v>
      </c>
      <c r="D56" s="56">
        <v>0</v>
      </c>
      <c r="E56" s="56">
        <v>0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</v>
      </c>
      <c r="V56" s="56">
        <v>0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56">
        <v>0</v>
      </c>
      <c r="AE56" s="56">
        <v>0</v>
      </c>
      <c r="AF56" s="56">
        <v>0</v>
      </c>
      <c r="AG56" s="56">
        <v>0</v>
      </c>
      <c r="AH56" s="56">
        <v>0</v>
      </c>
      <c r="AI56" s="56">
        <v>0</v>
      </c>
      <c r="AJ56" s="56">
        <v>0</v>
      </c>
      <c r="AK56" s="56">
        <v>0</v>
      </c>
      <c r="AL56" s="56">
        <v>0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6">
        <v>0</v>
      </c>
      <c r="AS56" s="56">
        <v>0</v>
      </c>
      <c r="AT56" s="56">
        <v>0</v>
      </c>
      <c r="AU56" s="56">
        <v>0</v>
      </c>
      <c r="AV56" s="56">
        <v>0</v>
      </c>
      <c r="AW56" s="56">
        <v>0</v>
      </c>
      <c r="AX56" s="56">
        <v>0</v>
      </c>
      <c r="AY56" s="56">
        <v>0</v>
      </c>
      <c r="AZ56" s="56">
        <v>0</v>
      </c>
      <c r="BA56" s="56">
        <v>0</v>
      </c>
      <c r="BB56" s="56">
        <v>0</v>
      </c>
      <c r="BC56" s="56">
        <v>0</v>
      </c>
    </row>
    <row r="57" spans="1:55" x14ac:dyDescent="0.25">
      <c r="A57" s="49" t="s">
        <v>128</v>
      </c>
      <c r="B57" s="50" t="s">
        <v>134</v>
      </c>
      <c r="C57" s="51" t="s">
        <v>73</v>
      </c>
      <c r="D57" s="56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56">
        <v>0</v>
      </c>
      <c r="AG57" s="56">
        <v>0</v>
      </c>
      <c r="AH57" s="56">
        <v>0</v>
      </c>
      <c r="AI57" s="56">
        <v>0</v>
      </c>
      <c r="AJ57" s="56">
        <v>0</v>
      </c>
      <c r="AK57" s="56">
        <v>0</v>
      </c>
      <c r="AL57" s="56">
        <v>0</v>
      </c>
      <c r="AM57" s="56">
        <v>0</v>
      </c>
      <c r="AN57" s="56">
        <v>0</v>
      </c>
      <c r="AO57" s="56">
        <v>0</v>
      </c>
      <c r="AP57" s="56">
        <v>0</v>
      </c>
      <c r="AQ57" s="56">
        <v>0</v>
      </c>
      <c r="AR57" s="56">
        <v>0</v>
      </c>
      <c r="AS57" s="56">
        <v>0</v>
      </c>
      <c r="AT57" s="56">
        <v>0</v>
      </c>
      <c r="AU57" s="56">
        <v>0</v>
      </c>
      <c r="AV57" s="56">
        <v>0</v>
      </c>
      <c r="AW57" s="56">
        <v>0</v>
      </c>
      <c r="AX57" s="56">
        <v>0</v>
      </c>
      <c r="AY57" s="56">
        <v>0</v>
      </c>
      <c r="AZ57" s="56">
        <v>0</v>
      </c>
      <c r="BA57" s="56">
        <v>0</v>
      </c>
      <c r="BB57" s="56">
        <v>0</v>
      </c>
      <c r="BC57" s="56">
        <v>0</v>
      </c>
    </row>
    <row r="58" spans="1:55" ht="47.25" x14ac:dyDescent="0.25">
      <c r="A58" s="54" t="s">
        <v>129</v>
      </c>
      <c r="B58" s="50" t="s">
        <v>130</v>
      </c>
      <c r="C58" s="51" t="s">
        <v>73</v>
      </c>
      <c r="D58" s="56">
        <v>0</v>
      </c>
      <c r="E58" s="56">
        <v>0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6">
        <v>0</v>
      </c>
      <c r="V58" s="56">
        <v>0</v>
      </c>
      <c r="W58" s="56">
        <v>0</v>
      </c>
      <c r="X58" s="56">
        <v>0</v>
      </c>
      <c r="Y58" s="56">
        <v>0</v>
      </c>
      <c r="Z58" s="56">
        <v>0</v>
      </c>
      <c r="AA58" s="56">
        <v>0</v>
      </c>
      <c r="AB58" s="56">
        <v>0</v>
      </c>
      <c r="AC58" s="56">
        <v>0</v>
      </c>
      <c r="AD58" s="56">
        <v>0</v>
      </c>
      <c r="AE58" s="56">
        <v>0</v>
      </c>
      <c r="AF58" s="56">
        <v>0</v>
      </c>
      <c r="AG58" s="56">
        <v>0</v>
      </c>
      <c r="AH58" s="56">
        <v>0</v>
      </c>
      <c r="AI58" s="56">
        <v>0</v>
      </c>
      <c r="AJ58" s="56">
        <v>0</v>
      </c>
      <c r="AK58" s="56">
        <v>0</v>
      </c>
      <c r="AL58" s="56">
        <v>0</v>
      </c>
      <c r="AM58" s="56">
        <v>0</v>
      </c>
      <c r="AN58" s="56">
        <v>0</v>
      </c>
      <c r="AO58" s="56">
        <v>0</v>
      </c>
      <c r="AP58" s="56">
        <v>0</v>
      </c>
      <c r="AQ58" s="56">
        <v>0</v>
      </c>
      <c r="AR58" s="56">
        <v>0</v>
      </c>
      <c r="AS58" s="56">
        <v>0</v>
      </c>
      <c r="AT58" s="56">
        <v>0</v>
      </c>
      <c r="AU58" s="56">
        <v>0</v>
      </c>
      <c r="AV58" s="56">
        <v>0</v>
      </c>
      <c r="AW58" s="56">
        <v>0</v>
      </c>
      <c r="AX58" s="56">
        <v>0</v>
      </c>
      <c r="AY58" s="56">
        <v>0</v>
      </c>
      <c r="AZ58" s="56">
        <v>0</v>
      </c>
      <c r="BA58" s="56">
        <v>0</v>
      </c>
      <c r="BB58" s="56">
        <v>0</v>
      </c>
      <c r="BC58" s="56">
        <v>0</v>
      </c>
    </row>
    <row r="59" spans="1:55" ht="31.5" x14ac:dyDescent="0.25">
      <c r="A59" s="54" t="s">
        <v>131</v>
      </c>
      <c r="B59" s="50" t="s">
        <v>132</v>
      </c>
      <c r="C59" s="51" t="s">
        <v>73</v>
      </c>
      <c r="D59" s="56">
        <v>0</v>
      </c>
      <c r="E59" s="56">
        <v>0</v>
      </c>
      <c r="F59" s="56">
        <v>0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56">
        <v>0</v>
      </c>
      <c r="R59" s="56">
        <v>0</v>
      </c>
      <c r="S59" s="56">
        <v>0</v>
      </c>
      <c r="T59" s="56">
        <v>0</v>
      </c>
      <c r="U59" s="56">
        <v>0</v>
      </c>
      <c r="V59" s="56">
        <v>0</v>
      </c>
      <c r="W59" s="56">
        <v>0</v>
      </c>
      <c r="X59" s="56">
        <v>0</v>
      </c>
      <c r="Y59" s="56">
        <v>0</v>
      </c>
      <c r="Z59" s="56">
        <v>0</v>
      </c>
      <c r="AA59" s="56">
        <v>0</v>
      </c>
      <c r="AB59" s="56">
        <v>0</v>
      </c>
      <c r="AC59" s="56">
        <v>0</v>
      </c>
      <c r="AD59" s="56">
        <v>0</v>
      </c>
      <c r="AE59" s="56">
        <v>0</v>
      </c>
      <c r="AF59" s="56">
        <v>0</v>
      </c>
      <c r="AG59" s="56">
        <v>0</v>
      </c>
      <c r="AH59" s="56">
        <v>0</v>
      </c>
      <c r="AI59" s="56">
        <v>0</v>
      </c>
      <c r="AJ59" s="56">
        <v>0</v>
      </c>
      <c r="AK59" s="56">
        <v>0</v>
      </c>
      <c r="AL59" s="56">
        <v>0</v>
      </c>
      <c r="AM59" s="56">
        <v>0</v>
      </c>
      <c r="AN59" s="56">
        <v>0</v>
      </c>
      <c r="AO59" s="56">
        <v>0</v>
      </c>
      <c r="AP59" s="56">
        <v>0</v>
      </c>
      <c r="AQ59" s="56">
        <v>0</v>
      </c>
      <c r="AR59" s="56">
        <v>0</v>
      </c>
      <c r="AS59" s="56">
        <v>0</v>
      </c>
      <c r="AT59" s="56">
        <v>0</v>
      </c>
      <c r="AU59" s="56">
        <v>0</v>
      </c>
      <c r="AV59" s="56">
        <v>0</v>
      </c>
      <c r="AW59" s="56">
        <v>0</v>
      </c>
      <c r="AX59" s="56">
        <v>0</v>
      </c>
      <c r="AY59" s="56">
        <v>0</v>
      </c>
      <c r="AZ59" s="56">
        <v>0</v>
      </c>
      <c r="BA59" s="56">
        <v>0</v>
      </c>
      <c r="BB59" s="56">
        <v>0</v>
      </c>
      <c r="BC59" s="56">
        <v>0</v>
      </c>
    </row>
    <row r="60" spans="1:55" x14ac:dyDescent="0.25">
      <c r="A60" s="54" t="s">
        <v>133</v>
      </c>
      <c r="B60" s="50" t="s">
        <v>134</v>
      </c>
      <c r="C60" s="51" t="s">
        <v>73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  <c r="R60" s="56">
        <v>0</v>
      </c>
      <c r="S60" s="56">
        <v>0</v>
      </c>
      <c r="T60" s="56">
        <v>0</v>
      </c>
      <c r="U60" s="56">
        <v>0</v>
      </c>
      <c r="V60" s="56">
        <v>0</v>
      </c>
      <c r="W60" s="56">
        <v>0</v>
      </c>
      <c r="X60" s="56">
        <v>0</v>
      </c>
      <c r="Y60" s="56">
        <v>0</v>
      </c>
      <c r="Z60" s="56">
        <v>0</v>
      </c>
      <c r="AA60" s="56">
        <v>0</v>
      </c>
      <c r="AB60" s="56">
        <v>0</v>
      </c>
      <c r="AC60" s="56">
        <v>0</v>
      </c>
      <c r="AD60" s="56">
        <v>0</v>
      </c>
      <c r="AE60" s="56">
        <v>0</v>
      </c>
      <c r="AF60" s="56">
        <v>0</v>
      </c>
      <c r="AG60" s="56">
        <v>0</v>
      </c>
      <c r="AH60" s="56"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  <c r="AN60" s="56">
        <v>0</v>
      </c>
      <c r="AO60" s="56">
        <v>0</v>
      </c>
      <c r="AP60" s="56">
        <v>0</v>
      </c>
      <c r="AQ60" s="56">
        <v>0</v>
      </c>
      <c r="AR60" s="56">
        <v>0</v>
      </c>
      <c r="AS60" s="56">
        <v>0</v>
      </c>
      <c r="AT60" s="56">
        <v>0</v>
      </c>
      <c r="AU60" s="56">
        <v>0</v>
      </c>
      <c r="AV60" s="56">
        <v>0</v>
      </c>
      <c r="AW60" s="56">
        <v>0</v>
      </c>
      <c r="AX60" s="56">
        <v>0</v>
      </c>
      <c r="AY60" s="56">
        <v>0</v>
      </c>
      <c r="AZ60" s="56">
        <v>0</v>
      </c>
      <c r="BA60" s="56">
        <v>0</v>
      </c>
      <c r="BB60" s="56">
        <v>0</v>
      </c>
      <c r="BC60" s="56">
        <v>0</v>
      </c>
    </row>
    <row r="61" spans="1:55" ht="47.25" x14ac:dyDescent="0.25">
      <c r="A61" s="54" t="s">
        <v>135</v>
      </c>
      <c r="B61" s="50" t="s">
        <v>130</v>
      </c>
      <c r="C61" s="51" t="s">
        <v>73</v>
      </c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R61" s="56">
        <v>0</v>
      </c>
      <c r="S61" s="56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56">
        <v>0</v>
      </c>
      <c r="AG61" s="56">
        <v>0</v>
      </c>
      <c r="AH61" s="56">
        <v>0</v>
      </c>
      <c r="AI61" s="56">
        <v>0</v>
      </c>
      <c r="AJ61" s="56">
        <v>0</v>
      </c>
      <c r="AK61" s="56">
        <v>0</v>
      </c>
      <c r="AL61" s="56">
        <v>0</v>
      </c>
      <c r="AM61" s="56">
        <v>0</v>
      </c>
      <c r="AN61" s="56">
        <v>0</v>
      </c>
      <c r="AO61" s="56">
        <v>0</v>
      </c>
      <c r="AP61" s="56">
        <v>0</v>
      </c>
      <c r="AQ61" s="56">
        <v>0</v>
      </c>
      <c r="AR61" s="56">
        <v>0</v>
      </c>
      <c r="AS61" s="56">
        <v>0</v>
      </c>
      <c r="AT61" s="56">
        <v>0</v>
      </c>
      <c r="AU61" s="56">
        <v>0</v>
      </c>
      <c r="AV61" s="56">
        <v>0</v>
      </c>
      <c r="AW61" s="56">
        <v>0</v>
      </c>
      <c r="AX61" s="56">
        <v>0</v>
      </c>
      <c r="AY61" s="56">
        <v>0</v>
      </c>
      <c r="AZ61" s="56">
        <v>0</v>
      </c>
      <c r="BA61" s="56">
        <v>0</v>
      </c>
      <c r="BB61" s="56">
        <v>0</v>
      </c>
      <c r="BC61" s="56">
        <v>0</v>
      </c>
    </row>
    <row r="62" spans="1:55" ht="31.5" x14ac:dyDescent="0.25">
      <c r="A62" s="54" t="s">
        <v>136</v>
      </c>
      <c r="B62" s="50" t="s">
        <v>132</v>
      </c>
      <c r="C62" s="51" t="s">
        <v>73</v>
      </c>
      <c r="D62" s="56">
        <v>0</v>
      </c>
      <c r="E62" s="56">
        <v>0</v>
      </c>
      <c r="F62" s="56">
        <v>0</v>
      </c>
      <c r="G62" s="56">
        <v>0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6">
        <v>0</v>
      </c>
      <c r="V62" s="56">
        <v>0</v>
      </c>
      <c r="W62" s="56">
        <v>0</v>
      </c>
      <c r="X62" s="56">
        <v>0</v>
      </c>
      <c r="Y62" s="56">
        <v>0</v>
      </c>
      <c r="Z62" s="56">
        <v>0</v>
      </c>
      <c r="AA62" s="56">
        <v>0</v>
      </c>
      <c r="AB62" s="56">
        <v>0</v>
      </c>
      <c r="AC62" s="56">
        <v>0</v>
      </c>
      <c r="AD62" s="56">
        <v>0</v>
      </c>
      <c r="AE62" s="56">
        <v>0</v>
      </c>
      <c r="AF62" s="56">
        <v>0</v>
      </c>
      <c r="AG62" s="56">
        <v>0</v>
      </c>
      <c r="AH62" s="56">
        <v>0</v>
      </c>
      <c r="AI62" s="56">
        <v>0</v>
      </c>
      <c r="AJ62" s="56">
        <v>0</v>
      </c>
      <c r="AK62" s="56">
        <v>0</v>
      </c>
      <c r="AL62" s="56">
        <v>0</v>
      </c>
      <c r="AM62" s="56">
        <v>0</v>
      </c>
      <c r="AN62" s="56">
        <v>0</v>
      </c>
      <c r="AO62" s="56">
        <v>0</v>
      </c>
      <c r="AP62" s="56">
        <v>0</v>
      </c>
      <c r="AQ62" s="56">
        <v>0</v>
      </c>
      <c r="AR62" s="56">
        <v>0</v>
      </c>
      <c r="AS62" s="56">
        <v>0</v>
      </c>
      <c r="AT62" s="56">
        <v>0</v>
      </c>
      <c r="AU62" s="56">
        <v>0</v>
      </c>
      <c r="AV62" s="56">
        <v>0</v>
      </c>
      <c r="AW62" s="56">
        <v>0</v>
      </c>
      <c r="AX62" s="56">
        <v>0</v>
      </c>
      <c r="AY62" s="56">
        <v>0</v>
      </c>
      <c r="AZ62" s="56">
        <v>0</v>
      </c>
      <c r="BA62" s="56">
        <v>0</v>
      </c>
      <c r="BB62" s="56">
        <v>0</v>
      </c>
      <c r="BC62" s="56">
        <v>0</v>
      </c>
    </row>
    <row r="63" spans="1:55" x14ac:dyDescent="0.25">
      <c r="A63" s="49" t="s">
        <v>137</v>
      </c>
      <c r="B63" s="50" t="s">
        <v>138</v>
      </c>
      <c r="C63" s="51" t="s">
        <v>73</v>
      </c>
      <c r="D63" s="56">
        <f>D67</f>
        <v>1261.0385212873</v>
      </c>
      <c r="E63" s="56">
        <f t="shared" ref="E63:BC63" si="8">E67</f>
        <v>2.5901867900000002</v>
      </c>
      <c r="F63" s="56">
        <f t="shared" si="8"/>
        <v>2.4515400000000001</v>
      </c>
      <c r="G63" s="56">
        <f t="shared" si="8"/>
        <v>0</v>
      </c>
      <c r="H63" s="56">
        <f t="shared" si="8"/>
        <v>0</v>
      </c>
      <c r="I63" s="56">
        <f t="shared" si="8"/>
        <v>0.13864679000000002</v>
      </c>
      <c r="J63" s="56">
        <f t="shared" si="8"/>
        <v>2.9386789999999999E-2</v>
      </c>
      <c r="K63" s="56">
        <f t="shared" si="8"/>
        <v>0</v>
      </c>
      <c r="L63" s="56">
        <f t="shared" si="8"/>
        <v>0</v>
      </c>
      <c r="M63" s="56">
        <f t="shared" si="8"/>
        <v>0</v>
      </c>
      <c r="N63" s="56">
        <f t="shared" si="8"/>
        <v>2.9386789999999999E-2</v>
      </c>
      <c r="O63" s="56">
        <f t="shared" si="8"/>
        <v>4.6240000000000003E-2</v>
      </c>
      <c r="P63" s="56">
        <f t="shared" si="8"/>
        <v>0</v>
      </c>
      <c r="Q63" s="56">
        <f t="shared" si="8"/>
        <v>0</v>
      </c>
      <c r="R63" s="56">
        <f t="shared" si="8"/>
        <v>0</v>
      </c>
      <c r="S63" s="56">
        <f t="shared" si="8"/>
        <v>4.6240000000000003E-2</v>
      </c>
      <c r="T63" s="56">
        <f t="shared" si="8"/>
        <v>2.5145599999999999</v>
      </c>
      <c r="U63" s="56">
        <f t="shared" si="8"/>
        <v>2.4515400000000001</v>
      </c>
      <c r="V63" s="56">
        <f t="shared" si="8"/>
        <v>0</v>
      </c>
      <c r="W63" s="56">
        <f t="shared" si="8"/>
        <v>0</v>
      </c>
      <c r="X63" s="56">
        <f t="shared" si="8"/>
        <v>6.3020000000000007E-2</v>
      </c>
      <c r="Y63" s="56">
        <f t="shared" si="8"/>
        <v>0</v>
      </c>
      <c r="Z63" s="56">
        <f t="shared" si="8"/>
        <v>0</v>
      </c>
      <c r="AA63" s="56">
        <f t="shared" si="8"/>
        <v>0</v>
      </c>
      <c r="AB63" s="56">
        <f t="shared" si="8"/>
        <v>0</v>
      </c>
      <c r="AC63" s="56">
        <f t="shared" si="8"/>
        <v>0</v>
      </c>
      <c r="AD63" s="56">
        <f t="shared" si="8"/>
        <v>85.858751070027594</v>
      </c>
      <c r="AE63" s="56">
        <f t="shared" si="8"/>
        <v>2.2545570599999998</v>
      </c>
      <c r="AF63" s="56">
        <f t="shared" si="8"/>
        <v>2.0429499999999998</v>
      </c>
      <c r="AG63" s="56">
        <f t="shared" si="8"/>
        <v>0</v>
      </c>
      <c r="AH63" s="56">
        <f t="shared" si="8"/>
        <v>0</v>
      </c>
      <c r="AI63" s="56">
        <f t="shared" si="8"/>
        <v>0.21160706000000001</v>
      </c>
      <c r="AJ63" s="56">
        <f t="shared" si="8"/>
        <v>3.5026970000000004E-2</v>
      </c>
      <c r="AK63" s="56">
        <f t="shared" si="8"/>
        <v>0</v>
      </c>
      <c r="AL63" s="56">
        <f t="shared" si="8"/>
        <v>0</v>
      </c>
      <c r="AM63" s="56">
        <f t="shared" si="8"/>
        <v>0</v>
      </c>
      <c r="AN63" s="56">
        <f t="shared" si="8"/>
        <v>3.5026970000000004E-2</v>
      </c>
      <c r="AO63" s="56">
        <f t="shared" si="8"/>
        <v>4.1290670000000002E-2</v>
      </c>
      <c r="AP63" s="56">
        <f t="shared" si="8"/>
        <v>0</v>
      </c>
      <c r="AQ63" s="56">
        <f t="shared" si="8"/>
        <v>0</v>
      </c>
      <c r="AR63" s="56">
        <f t="shared" si="8"/>
        <v>0</v>
      </c>
      <c r="AS63" s="56">
        <f t="shared" si="8"/>
        <v>4.1290670000000002E-2</v>
      </c>
      <c r="AT63" s="56">
        <f t="shared" si="8"/>
        <v>2.1782394199999997</v>
      </c>
      <c r="AU63" s="56">
        <f t="shared" si="8"/>
        <v>2.0429499999999998</v>
      </c>
      <c r="AV63" s="56">
        <f t="shared" si="8"/>
        <v>0</v>
      </c>
      <c r="AW63" s="56">
        <f t="shared" si="8"/>
        <v>0</v>
      </c>
      <c r="AX63" s="56">
        <f t="shared" si="8"/>
        <v>0.13528942000000002</v>
      </c>
      <c r="AY63" s="56">
        <f t="shared" si="8"/>
        <v>0</v>
      </c>
      <c r="AZ63" s="56">
        <f t="shared" si="8"/>
        <v>0</v>
      </c>
      <c r="BA63" s="56">
        <f t="shared" si="8"/>
        <v>0</v>
      </c>
      <c r="BB63" s="56">
        <f t="shared" si="8"/>
        <v>0</v>
      </c>
      <c r="BC63" s="56">
        <f t="shared" si="8"/>
        <v>0</v>
      </c>
    </row>
    <row r="64" spans="1:55" ht="31.5" x14ac:dyDescent="0.25">
      <c r="A64" s="49" t="s">
        <v>139</v>
      </c>
      <c r="B64" s="50" t="s">
        <v>140</v>
      </c>
      <c r="C64" s="51" t="s">
        <v>73</v>
      </c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6">
        <v>0</v>
      </c>
      <c r="AG64" s="56">
        <v>0</v>
      </c>
      <c r="AH64" s="56">
        <v>0</v>
      </c>
      <c r="AI64" s="56">
        <v>0</v>
      </c>
      <c r="AJ64" s="56">
        <v>0</v>
      </c>
      <c r="AK64" s="56">
        <v>0</v>
      </c>
      <c r="AL64" s="56">
        <v>0</v>
      </c>
      <c r="AM64" s="56">
        <v>0</v>
      </c>
      <c r="AN64" s="56">
        <v>0</v>
      </c>
      <c r="AO64" s="56">
        <v>0</v>
      </c>
      <c r="AP64" s="56">
        <v>0</v>
      </c>
      <c r="AQ64" s="56">
        <v>0</v>
      </c>
      <c r="AR64" s="56">
        <v>0</v>
      </c>
      <c r="AS64" s="56">
        <v>0</v>
      </c>
      <c r="AT64" s="56">
        <v>0</v>
      </c>
      <c r="AU64" s="56">
        <v>0</v>
      </c>
      <c r="AV64" s="56">
        <v>0</v>
      </c>
      <c r="AW64" s="56">
        <v>0</v>
      </c>
      <c r="AX64" s="56">
        <v>0</v>
      </c>
      <c r="AY64" s="56">
        <v>0</v>
      </c>
      <c r="AZ64" s="56">
        <v>0</v>
      </c>
      <c r="BA64" s="56">
        <v>0</v>
      </c>
      <c r="BB64" s="56">
        <v>0</v>
      </c>
      <c r="BC64" s="56">
        <v>0</v>
      </c>
    </row>
    <row r="65" spans="1:55" x14ac:dyDescent="0.25">
      <c r="A65" s="49" t="s">
        <v>141</v>
      </c>
      <c r="B65" s="50" t="s">
        <v>142</v>
      </c>
      <c r="C65" s="51" t="s">
        <v>73</v>
      </c>
      <c r="D65" s="56">
        <v>0</v>
      </c>
      <c r="E65" s="56"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56">
        <v>0</v>
      </c>
      <c r="Z65" s="56">
        <v>0</v>
      </c>
      <c r="AA65" s="56">
        <v>0</v>
      </c>
      <c r="AB65" s="56">
        <v>0</v>
      </c>
      <c r="AC65" s="56">
        <v>0</v>
      </c>
      <c r="AD65" s="56">
        <v>0</v>
      </c>
      <c r="AE65" s="56">
        <v>0</v>
      </c>
      <c r="AF65" s="56">
        <v>0</v>
      </c>
      <c r="AG65" s="56">
        <v>0</v>
      </c>
      <c r="AH65" s="56">
        <v>0</v>
      </c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6">
        <v>0</v>
      </c>
      <c r="AO65" s="56">
        <v>0</v>
      </c>
      <c r="AP65" s="56">
        <v>0</v>
      </c>
      <c r="AQ65" s="56">
        <v>0</v>
      </c>
      <c r="AR65" s="56">
        <v>0</v>
      </c>
      <c r="AS65" s="56">
        <v>0</v>
      </c>
      <c r="AT65" s="56">
        <v>0</v>
      </c>
      <c r="AU65" s="56">
        <v>0</v>
      </c>
      <c r="AV65" s="56">
        <v>0</v>
      </c>
      <c r="AW65" s="56">
        <v>0</v>
      </c>
      <c r="AX65" s="56">
        <v>0</v>
      </c>
      <c r="AY65" s="56">
        <v>0</v>
      </c>
      <c r="AZ65" s="56">
        <v>0</v>
      </c>
      <c r="BA65" s="56">
        <v>0</v>
      </c>
      <c r="BB65" s="56">
        <v>0</v>
      </c>
      <c r="BC65" s="56">
        <v>0</v>
      </c>
    </row>
    <row r="66" spans="1:55" x14ac:dyDescent="0.25">
      <c r="A66" s="49" t="s">
        <v>143</v>
      </c>
      <c r="B66" s="50" t="s">
        <v>144</v>
      </c>
      <c r="C66" s="51" t="s">
        <v>73</v>
      </c>
      <c r="D66" s="56">
        <v>0</v>
      </c>
      <c r="E66" s="56">
        <v>0</v>
      </c>
      <c r="F66" s="56">
        <v>0</v>
      </c>
      <c r="G66" s="56">
        <v>0</v>
      </c>
      <c r="H66" s="56">
        <v>0</v>
      </c>
      <c r="I66" s="56">
        <v>0</v>
      </c>
      <c r="J66" s="56">
        <v>0</v>
      </c>
      <c r="K66" s="56">
        <v>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6">
        <v>0</v>
      </c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6">
        <v>0</v>
      </c>
      <c r="AD66" s="56">
        <v>0</v>
      </c>
      <c r="AE66" s="56">
        <v>0</v>
      </c>
      <c r="AF66" s="56">
        <v>0</v>
      </c>
      <c r="AG66" s="56">
        <v>0</v>
      </c>
      <c r="AH66" s="56">
        <v>0</v>
      </c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>
        <v>0</v>
      </c>
      <c r="AP66" s="56">
        <v>0</v>
      </c>
      <c r="AQ66" s="56">
        <v>0</v>
      </c>
      <c r="AR66" s="56">
        <v>0</v>
      </c>
      <c r="AS66" s="56">
        <v>0</v>
      </c>
      <c r="AT66" s="56">
        <v>0</v>
      </c>
      <c r="AU66" s="56">
        <v>0</v>
      </c>
      <c r="AV66" s="56">
        <v>0</v>
      </c>
      <c r="AW66" s="56">
        <v>0</v>
      </c>
      <c r="AX66" s="56">
        <v>0</v>
      </c>
      <c r="AY66" s="56">
        <v>0</v>
      </c>
      <c r="AZ66" s="56">
        <v>0</v>
      </c>
      <c r="BA66" s="56">
        <v>0</v>
      </c>
      <c r="BB66" s="56">
        <v>0</v>
      </c>
      <c r="BC66" s="56">
        <v>0</v>
      </c>
    </row>
    <row r="67" spans="1:55" x14ac:dyDescent="0.25">
      <c r="A67" s="49" t="s">
        <v>145</v>
      </c>
      <c r="B67" s="50" t="s">
        <v>146</v>
      </c>
      <c r="C67" s="51" t="s">
        <v>73</v>
      </c>
      <c r="D67" s="56">
        <f>D68</f>
        <v>1261.0385212873</v>
      </c>
      <c r="E67" s="56">
        <f t="shared" ref="E67:BC67" si="9">E68</f>
        <v>2.5901867900000002</v>
      </c>
      <c r="F67" s="56">
        <f t="shared" si="9"/>
        <v>2.4515400000000001</v>
      </c>
      <c r="G67" s="56">
        <f t="shared" si="9"/>
        <v>0</v>
      </c>
      <c r="H67" s="56">
        <f t="shared" si="9"/>
        <v>0</v>
      </c>
      <c r="I67" s="56">
        <f t="shared" si="9"/>
        <v>0.13864679000000002</v>
      </c>
      <c r="J67" s="56">
        <f t="shared" si="9"/>
        <v>2.9386789999999999E-2</v>
      </c>
      <c r="K67" s="56">
        <f t="shared" si="9"/>
        <v>0</v>
      </c>
      <c r="L67" s="56">
        <f t="shared" si="9"/>
        <v>0</v>
      </c>
      <c r="M67" s="56">
        <f t="shared" si="9"/>
        <v>0</v>
      </c>
      <c r="N67" s="56">
        <f t="shared" si="9"/>
        <v>2.9386789999999999E-2</v>
      </c>
      <c r="O67" s="56">
        <f t="shared" si="9"/>
        <v>4.6240000000000003E-2</v>
      </c>
      <c r="P67" s="56">
        <f t="shared" si="9"/>
        <v>0</v>
      </c>
      <c r="Q67" s="56">
        <f t="shared" si="9"/>
        <v>0</v>
      </c>
      <c r="R67" s="56">
        <f t="shared" si="9"/>
        <v>0</v>
      </c>
      <c r="S67" s="56">
        <f t="shared" si="9"/>
        <v>4.6240000000000003E-2</v>
      </c>
      <c r="T67" s="56">
        <f t="shared" si="9"/>
        <v>2.5145599999999999</v>
      </c>
      <c r="U67" s="56">
        <f t="shared" si="9"/>
        <v>2.4515400000000001</v>
      </c>
      <c r="V67" s="56">
        <f t="shared" si="9"/>
        <v>0</v>
      </c>
      <c r="W67" s="56">
        <f t="shared" si="9"/>
        <v>0</v>
      </c>
      <c r="X67" s="56">
        <f t="shared" si="9"/>
        <v>6.3020000000000007E-2</v>
      </c>
      <c r="Y67" s="56">
        <f t="shared" si="9"/>
        <v>0</v>
      </c>
      <c r="Z67" s="56">
        <f t="shared" si="9"/>
        <v>0</v>
      </c>
      <c r="AA67" s="56">
        <f t="shared" si="9"/>
        <v>0</v>
      </c>
      <c r="AB67" s="56">
        <f t="shared" si="9"/>
        <v>0</v>
      </c>
      <c r="AC67" s="56">
        <f t="shared" si="9"/>
        <v>0</v>
      </c>
      <c r="AD67" s="56">
        <f t="shared" si="9"/>
        <v>85.858751070027594</v>
      </c>
      <c r="AE67" s="56">
        <f t="shared" si="9"/>
        <v>2.2545570599999998</v>
      </c>
      <c r="AF67" s="56">
        <f t="shared" si="9"/>
        <v>2.0429499999999998</v>
      </c>
      <c r="AG67" s="56">
        <f t="shared" si="9"/>
        <v>0</v>
      </c>
      <c r="AH67" s="56">
        <f t="shared" si="9"/>
        <v>0</v>
      </c>
      <c r="AI67" s="56">
        <f t="shared" si="9"/>
        <v>0.21160706000000001</v>
      </c>
      <c r="AJ67" s="56">
        <f t="shared" si="9"/>
        <v>3.5026970000000004E-2</v>
      </c>
      <c r="AK67" s="56">
        <f t="shared" si="9"/>
        <v>0</v>
      </c>
      <c r="AL67" s="56">
        <f t="shared" si="9"/>
        <v>0</v>
      </c>
      <c r="AM67" s="56">
        <f t="shared" si="9"/>
        <v>0</v>
      </c>
      <c r="AN67" s="56">
        <f t="shared" si="9"/>
        <v>3.5026970000000004E-2</v>
      </c>
      <c r="AO67" s="56">
        <f t="shared" si="9"/>
        <v>4.1290670000000002E-2</v>
      </c>
      <c r="AP67" s="56">
        <f t="shared" si="9"/>
        <v>0</v>
      </c>
      <c r="AQ67" s="56">
        <f t="shared" si="9"/>
        <v>0</v>
      </c>
      <c r="AR67" s="56">
        <f t="shared" si="9"/>
        <v>0</v>
      </c>
      <c r="AS67" s="56">
        <f t="shared" si="9"/>
        <v>4.1290670000000002E-2</v>
      </c>
      <c r="AT67" s="56">
        <f t="shared" si="9"/>
        <v>2.1782394199999997</v>
      </c>
      <c r="AU67" s="56">
        <f t="shared" si="9"/>
        <v>2.0429499999999998</v>
      </c>
      <c r="AV67" s="56">
        <f t="shared" si="9"/>
        <v>0</v>
      </c>
      <c r="AW67" s="56">
        <f t="shared" si="9"/>
        <v>0</v>
      </c>
      <c r="AX67" s="56">
        <f t="shared" si="9"/>
        <v>0.13528942000000002</v>
      </c>
      <c r="AY67" s="56">
        <f t="shared" si="9"/>
        <v>0</v>
      </c>
      <c r="AZ67" s="56">
        <f t="shared" si="9"/>
        <v>0</v>
      </c>
      <c r="BA67" s="56">
        <f t="shared" si="9"/>
        <v>0</v>
      </c>
      <c r="BB67" s="56">
        <f t="shared" si="9"/>
        <v>0</v>
      </c>
      <c r="BC67" s="56">
        <f t="shared" si="9"/>
        <v>0</v>
      </c>
    </row>
    <row r="68" spans="1:55" ht="179.25" customHeight="1" x14ac:dyDescent="0.25">
      <c r="A68" s="49" t="s">
        <v>145</v>
      </c>
      <c r="B68" s="57" t="s">
        <v>167</v>
      </c>
      <c r="C68" s="51" t="s">
        <v>168</v>
      </c>
      <c r="D68" s="56">
        <v>1261.0385212873</v>
      </c>
      <c r="E68" s="56">
        <f>F68+G68+H68+I68</f>
        <v>2.5901867900000002</v>
      </c>
      <c r="F68" s="56">
        <f>K68+P68+U68+Z68</f>
        <v>2.4515400000000001</v>
      </c>
      <c r="G68" s="56">
        <f>L68+Q68+V68+AA68</f>
        <v>0</v>
      </c>
      <c r="H68" s="56">
        <f>M68+R68+W68+AB68</f>
        <v>0</v>
      </c>
      <c r="I68" s="56">
        <f>N68+S68+X68+AC68</f>
        <v>0.13864679000000002</v>
      </c>
      <c r="J68" s="56">
        <f>K68+L68+M68+N68</f>
        <v>2.9386789999999999E-2</v>
      </c>
      <c r="K68" s="56">
        <v>0</v>
      </c>
      <c r="L68" s="56">
        <v>0</v>
      </c>
      <c r="M68" s="56">
        <v>0</v>
      </c>
      <c r="N68" s="56">
        <f>29386.79/1000000</f>
        <v>2.9386789999999999E-2</v>
      </c>
      <c r="O68" s="56">
        <f>P68+Q68+R68+S68</f>
        <v>4.6240000000000003E-2</v>
      </c>
      <c r="P68" s="56">
        <v>0</v>
      </c>
      <c r="Q68" s="56">
        <v>0</v>
      </c>
      <c r="R68" s="56">
        <v>0</v>
      </c>
      <c r="S68" s="56">
        <f>46240/1000000</f>
        <v>4.6240000000000003E-2</v>
      </c>
      <c r="T68" s="56">
        <f>U68+V68+W68+X68</f>
        <v>2.5145599999999999</v>
      </c>
      <c r="U68" s="56">
        <f>2451540/1000000</f>
        <v>2.4515400000000001</v>
      </c>
      <c r="V68" s="56">
        <v>0</v>
      </c>
      <c r="W68" s="56">
        <v>0</v>
      </c>
      <c r="X68" s="56">
        <f>63020/1000000</f>
        <v>6.3020000000000007E-2</v>
      </c>
      <c r="Y68" s="56">
        <f>Z68+AA68+AB68+AC68</f>
        <v>0</v>
      </c>
      <c r="Z68" s="56">
        <v>0</v>
      </c>
      <c r="AA68" s="56">
        <v>0</v>
      </c>
      <c r="AB68" s="56">
        <v>0</v>
      </c>
      <c r="AC68" s="56">
        <v>0</v>
      </c>
      <c r="AD68" s="56">
        <v>85.858751070027594</v>
      </c>
      <c r="AE68" s="56">
        <f>AF68+AG68+AH68+AI68</f>
        <v>2.2545570599999998</v>
      </c>
      <c r="AF68" s="56">
        <f>AK68+AP68+AU68+AZ68</f>
        <v>2.0429499999999998</v>
      </c>
      <c r="AG68" s="56">
        <f>AL68+AQ68+AV68+BA68</f>
        <v>0</v>
      </c>
      <c r="AH68" s="56">
        <f>AM68+AR68+AW68+BB68</f>
        <v>0</v>
      </c>
      <c r="AI68" s="56">
        <f>AN68+AS68+AX68+BC68</f>
        <v>0.21160706000000001</v>
      </c>
      <c r="AJ68" s="56">
        <f>AK68+AL68+AM68+AN68</f>
        <v>3.5026970000000004E-2</v>
      </c>
      <c r="AK68" s="56">
        <v>0</v>
      </c>
      <c r="AL68" s="56">
        <v>0</v>
      </c>
      <c r="AM68" s="56">
        <v>0</v>
      </c>
      <c r="AN68" s="56">
        <f>35026.97/1000000</f>
        <v>3.5026970000000004E-2</v>
      </c>
      <c r="AO68" s="56">
        <f>AP68+AQ68+AR68+AS68</f>
        <v>4.1290670000000002E-2</v>
      </c>
      <c r="AP68" s="56">
        <v>0</v>
      </c>
      <c r="AQ68" s="56">
        <v>0</v>
      </c>
      <c r="AR68" s="56">
        <v>0</v>
      </c>
      <c r="AS68" s="56">
        <f>41290.67/1000000</f>
        <v>4.1290670000000002E-2</v>
      </c>
      <c r="AT68" s="56">
        <f>AU68+AV68+AW68+AX68</f>
        <v>2.1782394199999997</v>
      </c>
      <c r="AU68" s="56">
        <f>2042950/1000000</f>
        <v>2.0429499999999998</v>
      </c>
      <c r="AV68" s="56">
        <v>0</v>
      </c>
      <c r="AW68" s="56">
        <v>0</v>
      </c>
      <c r="AX68" s="56">
        <f>135289.42/1000000</f>
        <v>0.13528942000000002</v>
      </c>
      <c r="AY68" s="56">
        <f>AZ68+BA68+BB68+BC68</f>
        <v>0</v>
      </c>
      <c r="AZ68" s="56">
        <v>0</v>
      </c>
      <c r="BA68" s="56">
        <v>0</v>
      </c>
      <c r="BB68" s="56">
        <v>0</v>
      </c>
      <c r="BC68" s="56">
        <v>0</v>
      </c>
    </row>
    <row r="69" spans="1:55" ht="31.5" x14ac:dyDescent="0.25">
      <c r="A69" s="49" t="s">
        <v>147</v>
      </c>
      <c r="B69" s="50" t="s">
        <v>148</v>
      </c>
      <c r="C69" s="51" t="s">
        <v>73</v>
      </c>
      <c r="D69" s="56">
        <v>0</v>
      </c>
      <c r="E69" s="56">
        <v>0</v>
      </c>
      <c r="F69" s="56">
        <v>0</v>
      </c>
      <c r="G69" s="56">
        <v>0</v>
      </c>
      <c r="H69" s="56">
        <v>0</v>
      </c>
      <c r="I69" s="56">
        <v>0</v>
      </c>
      <c r="J69" s="56">
        <v>0</v>
      </c>
      <c r="K69" s="56">
        <v>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  <c r="R69" s="56">
        <v>0</v>
      </c>
      <c r="S69" s="56">
        <v>0</v>
      </c>
      <c r="T69" s="56">
        <v>0</v>
      </c>
      <c r="U69" s="56">
        <v>0</v>
      </c>
      <c r="V69" s="56">
        <v>0</v>
      </c>
      <c r="W69" s="56">
        <v>0</v>
      </c>
      <c r="X69" s="56">
        <v>0</v>
      </c>
      <c r="Y69" s="56">
        <v>0</v>
      </c>
      <c r="Z69" s="56">
        <v>0</v>
      </c>
      <c r="AA69" s="56">
        <v>0</v>
      </c>
      <c r="AB69" s="56">
        <v>0</v>
      </c>
      <c r="AC69" s="56">
        <v>0</v>
      </c>
      <c r="AD69" s="56">
        <v>0</v>
      </c>
      <c r="AE69" s="56">
        <v>0</v>
      </c>
      <c r="AF69" s="56">
        <v>0</v>
      </c>
      <c r="AG69" s="56">
        <v>0</v>
      </c>
      <c r="AH69" s="56">
        <v>0</v>
      </c>
      <c r="AI69" s="56">
        <v>0</v>
      </c>
      <c r="AJ69" s="56">
        <v>0</v>
      </c>
      <c r="AK69" s="56">
        <v>0</v>
      </c>
      <c r="AL69" s="56">
        <v>0</v>
      </c>
      <c r="AM69" s="56">
        <v>0</v>
      </c>
      <c r="AN69" s="56">
        <v>0</v>
      </c>
      <c r="AO69" s="56">
        <v>0</v>
      </c>
      <c r="AP69" s="56">
        <v>0</v>
      </c>
      <c r="AQ69" s="56">
        <v>0</v>
      </c>
      <c r="AR69" s="56">
        <v>0</v>
      </c>
      <c r="AS69" s="56">
        <v>0</v>
      </c>
      <c r="AT69" s="56">
        <v>0</v>
      </c>
      <c r="AU69" s="56">
        <v>0</v>
      </c>
      <c r="AV69" s="56">
        <v>0</v>
      </c>
      <c r="AW69" s="56">
        <v>0</v>
      </c>
      <c r="AX69" s="56">
        <v>0</v>
      </c>
      <c r="AY69" s="56">
        <v>0</v>
      </c>
      <c r="AZ69" s="56">
        <v>0</v>
      </c>
      <c r="BA69" s="56">
        <v>0</v>
      </c>
      <c r="BB69" s="56">
        <v>0</v>
      </c>
      <c r="BC69" s="56">
        <v>0</v>
      </c>
    </row>
    <row r="70" spans="1:55" ht="29.25" customHeight="1" x14ac:dyDescent="0.25">
      <c r="A70" s="49" t="s">
        <v>149</v>
      </c>
      <c r="B70" s="50" t="s">
        <v>169</v>
      </c>
      <c r="C70" s="51" t="s">
        <v>73</v>
      </c>
      <c r="D70" s="56">
        <f>D72+D73</f>
        <v>8.8578164213183896</v>
      </c>
      <c r="E70" s="56">
        <f>E71+E72+E73+E74</f>
        <v>1.4640707199999998</v>
      </c>
      <c r="F70" s="56">
        <f t="shared" ref="F70:AC70" si="10">F74+F71</f>
        <v>0</v>
      </c>
      <c r="G70" s="56">
        <f t="shared" si="10"/>
        <v>0</v>
      </c>
      <c r="H70" s="56">
        <f t="shared" si="10"/>
        <v>0.574542</v>
      </c>
      <c r="I70" s="56">
        <f t="shared" si="10"/>
        <v>0</v>
      </c>
      <c r="J70" s="56">
        <f t="shared" si="10"/>
        <v>0.19800000000000001</v>
      </c>
      <c r="K70" s="56">
        <f t="shared" si="10"/>
        <v>0</v>
      </c>
      <c r="L70" s="56">
        <f t="shared" si="10"/>
        <v>0</v>
      </c>
      <c r="M70" s="56">
        <f t="shared" si="10"/>
        <v>0.19800000000000001</v>
      </c>
      <c r="N70" s="56">
        <f t="shared" si="10"/>
        <v>0</v>
      </c>
      <c r="O70" s="56">
        <f t="shared" si="10"/>
        <v>0</v>
      </c>
      <c r="P70" s="56">
        <f t="shared" si="10"/>
        <v>0</v>
      </c>
      <c r="Q70" s="56">
        <f t="shared" si="10"/>
        <v>0</v>
      </c>
      <c r="R70" s="56">
        <f t="shared" si="10"/>
        <v>0</v>
      </c>
      <c r="S70" s="56">
        <f t="shared" si="10"/>
        <v>0</v>
      </c>
      <c r="T70" s="56">
        <f t="shared" si="10"/>
        <v>0.37654199999999999</v>
      </c>
      <c r="U70" s="56">
        <f t="shared" si="10"/>
        <v>0</v>
      </c>
      <c r="V70" s="56">
        <f t="shared" si="10"/>
        <v>0</v>
      </c>
      <c r="W70" s="56">
        <f t="shared" si="10"/>
        <v>0.37654199999999999</v>
      </c>
      <c r="X70" s="56">
        <f t="shared" si="10"/>
        <v>0</v>
      </c>
      <c r="Y70" s="56">
        <f t="shared" si="10"/>
        <v>0</v>
      </c>
      <c r="Z70" s="56">
        <f t="shared" si="10"/>
        <v>0</v>
      </c>
      <c r="AA70" s="56">
        <f t="shared" si="10"/>
        <v>0</v>
      </c>
      <c r="AB70" s="56">
        <f t="shared" si="10"/>
        <v>0</v>
      </c>
      <c r="AC70" s="56">
        <f t="shared" si="10"/>
        <v>0</v>
      </c>
      <c r="AD70" s="56">
        <f>AD72+AD73</f>
        <v>7.5253726844319893</v>
      </c>
      <c r="AE70" s="56">
        <f>AE71+AE72+AE73+AE74</f>
        <v>1.69048</v>
      </c>
      <c r="AF70" s="56">
        <f t="shared" ref="AF70:BC70" si="11">AF71+AF72+AF73+AF74</f>
        <v>0.47953000000000001</v>
      </c>
      <c r="AG70" s="56">
        <f t="shared" si="11"/>
        <v>0</v>
      </c>
      <c r="AH70" s="56">
        <f t="shared" si="11"/>
        <v>1.21095</v>
      </c>
      <c r="AI70" s="56">
        <f t="shared" si="11"/>
        <v>0</v>
      </c>
      <c r="AJ70" s="56">
        <f t="shared" si="11"/>
        <v>0.16500000000000001</v>
      </c>
      <c r="AK70" s="56">
        <f t="shared" si="11"/>
        <v>0</v>
      </c>
      <c r="AL70" s="56">
        <f t="shared" si="11"/>
        <v>0</v>
      </c>
      <c r="AM70" s="56">
        <f t="shared" si="11"/>
        <v>0.16500000000000001</v>
      </c>
      <c r="AN70" s="56">
        <f t="shared" si="11"/>
        <v>0</v>
      </c>
      <c r="AO70" s="56">
        <f t="shared" si="11"/>
        <v>0.47953000000000001</v>
      </c>
      <c r="AP70" s="56">
        <f t="shared" si="11"/>
        <v>0.47953000000000001</v>
      </c>
      <c r="AQ70" s="56">
        <f t="shared" si="11"/>
        <v>0</v>
      </c>
      <c r="AR70" s="56">
        <f t="shared" si="11"/>
        <v>0</v>
      </c>
      <c r="AS70" s="56">
        <f t="shared" si="11"/>
        <v>0</v>
      </c>
      <c r="AT70" s="56">
        <f t="shared" si="11"/>
        <v>1.0459499999999999</v>
      </c>
      <c r="AU70" s="56">
        <f t="shared" si="11"/>
        <v>0</v>
      </c>
      <c r="AV70" s="56">
        <f t="shared" si="11"/>
        <v>0</v>
      </c>
      <c r="AW70" s="56">
        <f t="shared" si="11"/>
        <v>1.0459499999999999</v>
      </c>
      <c r="AX70" s="56">
        <f t="shared" si="11"/>
        <v>0</v>
      </c>
      <c r="AY70" s="56">
        <f t="shared" si="11"/>
        <v>0</v>
      </c>
      <c r="AZ70" s="56">
        <f t="shared" si="11"/>
        <v>0</v>
      </c>
      <c r="BA70" s="56">
        <f t="shared" si="11"/>
        <v>0</v>
      </c>
      <c r="BB70" s="56">
        <f t="shared" si="11"/>
        <v>0</v>
      </c>
      <c r="BC70" s="56">
        <f t="shared" si="11"/>
        <v>0</v>
      </c>
    </row>
    <row r="71" spans="1:55" ht="31.5" x14ac:dyDescent="0.25">
      <c r="A71" s="49" t="s">
        <v>149</v>
      </c>
      <c r="B71" s="50" t="s">
        <v>172</v>
      </c>
      <c r="C71" s="51" t="s">
        <v>170</v>
      </c>
      <c r="D71" s="56" t="s">
        <v>171</v>
      </c>
      <c r="E71" s="56">
        <f>F71+G71+H71+I71</f>
        <v>0.19800000000000001</v>
      </c>
      <c r="F71" s="56">
        <f t="shared" ref="F71:I74" si="12">K71+P71+U71+Z71</f>
        <v>0</v>
      </c>
      <c r="G71" s="56">
        <f t="shared" si="12"/>
        <v>0</v>
      </c>
      <c r="H71" s="56">
        <f t="shared" si="12"/>
        <v>0.19800000000000001</v>
      </c>
      <c r="I71" s="56">
        <f t="shared" si="12"/>
        <v>0</v>
      </c>
      <c r="J71" s="56">
        <f>K71+L71+M71+N71</f>
        <v>0.19800000000000001</v>
      </c>
      <c r="K71" s="56">
        <v>0</v>
      </c>
      <c r="L71" s="56">
        <v>0</v>
      </c>
      <c r="M71" s="56">
        <f>198000/1000000</f>
        <v>0.19800000000000001</v>
      </c>
      <c r="N71" s="56">
        <v>0</v>
      </c>
      <c r="O71" s="56">
        <f>P71+Q71+R71+S71</f>
        <v>0</v>
      </c>
      <c r="P71" s="56">
        <v>0</v>
      </c>
      <c r="Q71" s="56">
        <v>0</v>
      </c>
      <c r="R71" s="56">
        <v>0</v>
      </c>
      <c r="S71" s="56">
        <v>0</v>
      </c>
      <c r="T71" s="56">
        <f>U71+V71+W71+X71</f>
        <v>0</v>
      </c>
      <c r="U71" s="56">
        <v>0</v>
      </c>
      <c r="V71" s="56">
        <v>0</v>
      </c>
      <c r="W71" s="56">
        <v>0</v>
      </c>
      <c r="X71" s="56">
        <v>0</v>
      </c>
      <c r="Y71" s="56">
        <f>Z71+AA71+AB71+AC71</f>
        <v>0</v>
      </c>
      <c r="Z71" s="56">
        <v>0</v>
      </c>
      <c r="AA71" s="56">
        <v>0</v>
      </c>
      <c r="AB71" s="56">
        <v>0</v>
      </c>
      <c r="AC71" s="56">
        <v>0</v>
      </c>
      <c r="AD71" s="56" t="s">
        <v>171</v>
      </c>
      <c r="AE71" s="56">
        <f>AF71+AG71+AH71+AI71</f>
        <v>0.16500000000000001</v>
      </c>
      <c r="AF71" s="56">
        <f t="shared" ref="AF71:AI74" si="13">AK71+AP71+AU71+AZ71</f>
        <v>0</v>
      </c>
      <c r="AG71" s="56">
        <f t="shared" si="13"/>
        <v>0</v>
      </c>
      <c r="AH71" s="56">
        <f t="shared" si="13"/>
        <v>0.16500000000000001</v>
      </c>
      <c r="AI71" s="56">
        <f t="shared" si="13"/>
        <v>0</v>
      </c>
      <c r="AJ71" s="56">
        <f>AK71+AL71+AM71+AN71</f>
        <v>0.16500000000000001</v>
      </c>
      <c r="AK71" s="56">
        <v>0</v>
      </c>
      <c r="AL71" s="56">
        <v>0</v>
      </c>
      <c r="AM71" s="56">
        <f>165000/1000000</f>
        <v>0.16500000000000001</v>
      </c>
      <c r="AN71" s="56">
        <v>0</v>
      </c>
      <c r="AO71" s="56">
        <f>AP71+AQ71+AR71+AS71</f>
        <v>0</v>
      </c>
      <c r="AP71" s="56">
        <v>0</v>
      </c>
      <c r="AQ71" s="56">
        <v>0</v>
      </c>
      <c r="AR71" s="56">
        <v>0</v>
      </c>
      <c r="AS71" s="56">
        <v>0</v>
      </c>
      <c r="AT71" s="56">
        <f>AU71+AV71+AW71+AX71</f>
        <v>0</v>
      </c>
      <c r="AU71" s="56">
        <v>0</v>
      </c>
      <c r="AV71" s="56">
        <v>0</v>
      </c>
      <c r="AW71" s="56">
        <v>0</v>
      </c>
      <c r="AX71" s="56">
        <v>0</v>
      </c>
      <c r="AY71" s="56">
        <f>AZ71+BA71+BB71+BC71</f>
        <v>0</v>
      </c>
      <c r="AZ71" s="56">
        <v>0</v>
      </c>
      <c r="BA71" s="56">
        <v>0</v>
      </c>
      <c r="BB71" s="56">
        <v>0</v>
      </c>
      <c r="BC71" s="56">
        <v>0</v>
      </c>
    </row>
    <row r="72" spans="1:55" ht="31.5" x14ac:dyDescent="0.25">
      <c r="A72" s="49" t="s">
        <v>149</v>
      </c>
      <c r="B72" s="50" t="s">
        <v>173</v>
      </c>
      <c r="C72" s="51" t="s">
        <v>174</v>
      </c>
      <c r="D72" s="56">
        <v>5.2700404199999999</v>
      </c>
      <c r="E72" s="56">
        <f>F72+G72+H72+I72</f>
        <v>0.88952871999999994</v>
      </c>
      <c r="F72" s="56">
        <f t="shared" si="12"/>
        <v>0.40280519999999997</v>
      </c>
      <c r="G72" s="56">
        <f t="shared" si="12"/>
        <v>0.48672352000000002</v>
      </c>
      <c r="H72" s="56">
        <f t="shared" si="12"/>
        <v>0</v>
      </c>
      <c r="I72" s="56">
        <f t="shared" si="12"/>
        <v>0</v>
      </c>
      <c r="J72" s="56">
        <f>K72+L72+M72+N72</f>
        <v>0</v>
      </c>
      <c r="K72" s="56">
        <v>0</v>
      </c>
      <c r="L72" s="56">
        <v>0</v>
      </c>
      <c r="M72" s="56">
        <v>0</v>
      </c>
      <c r="N72" s="56">
        <v>0</v>
      </c>
      <c r="O72" s="56">
        <f>P72+Q72+R72+S72</f>
        <v>0.88952871999999994</v>
      </c>
      <c r="P72" s="56">
        <v>0.40280519999999997</v>
      </c>
      <c r="Q72" s="56">
        <f>486723.52/1000000</f>
        <v>0.48672352000000002</v>
      </c>
      <c r="R72" s="56">
        <v>0</v>
      </c>
      <c r="S72" s="56">
        <v>0</v>
      </c>
      <c r="T72" s="56">
        <f>U72+V72+W72+X72</f>
        <v>0</v>
      </c>
      <c r="U72" s="56">
        <v>0</v>
      </c>
      <c r="V72" s="56">
        <v>0</v>
      </c>
      <c r="W72" s="56">
        <v>0</v>
      </c>
      <c r="X72" s="56">
        <v>0</v>
      </c>
      <c r="Y72" s="56">
        <f>Z72+AA72+AB72+AC72</f>
        <v>0</v>
      </c>
      <c r="Z72" s="56">
        <v>0</v>
      </c>
      <c r="AA72" s="56">
        <v>0</v>
      </c>
      <c r="AB72" s="56">
        <v>0</v>
      </c>
      <c r="AC72" s="56">
        <v>0</v>
      </c>
      <c r="AD72" s="56">
        <v>4.5355593499999998</v>
      </c>
      <c r="AE72" s="56">
        <f>AF72+AG72+AH72+AI72</f>
        <v>0.47953000000000001</v>
      </c>
      <c r="AF72" s="56">
        <f t="shared" si="13"/>
        <v>0.47953000000000001</v>
      </c>
      <c r="AG72" s="56">
        <f t="shared" si="13"/>
        <v>0</v>
      </c>
      <c r="AH72" s="56">
        <f t="shared" si="13"/>
        <v>0</v>
      </c>
      <c r="AI72" s="56">
        <f t="shared" si="13"/>
        <v>0</v>
      </c>
      <c r="AJ72" s="56">
        <f>AK72+AL72+AM72+AN72</f>
        <v>0</v>
      </c>
      <c r="AK72" s="56">
        <v>0</v>
      </c>
      <c r="AL72" s="56">
        <v>0</v>
      </c>
      <c r="AM72" s="56">
        <v>0</v>
      </c>
      <c r="AN72" s="56">
        <v>0</v>
      </c>
      <c r="AO72" s="56">
        <f>AP72+AQ72+AR72+AS72</f>
        <v>0.47953000000000001</v>
      </c>
      <c r="AP72" s="56">
        <f>479530/1000000</f>
        <v>0.47953000000000001</v>
      </c>
      <c r="AQ72" s="56">
        <v>0</v>
      </c>
      <c r="AR72" s="56">
        <v>0</v>
      </c>
      <c r="AS72" s="56">
        <v>0</v>
      </c>
      <c r="AT72" s="56">
        <f>AU72+AV72+AW72+AX72</f>
        <v>0</v>
      </c>
      <c r="AU72" s="56">
        <v>0</v>
      </c>
      <c r="AV72" s="56">
        <v>0</v>
      </c>
      <c r="AW72" s="56">
        <v>0</v>
      </c>
      <c r="AX72" s="56">
        <v>0</v>
      </c>
      <c r="AY72" s="56">
        <f>AZ72+BA72+BB72+BC72</f>
        <v>0</v>
      </c>
      <c r="AZ72" s="56">
        <v>0</v>
      </c>
      <c r="BA72" s="56">
        <v>0</v>
      </c>
      <c r="BB72" s="56">
        <v>0</v>
      </c>
      <c r="BC72" s="56">
        <v>0</v>
      </c>
    </row>
    <row r="73" spans="1:55" ht="31.5" x14ac:dyDescent="0.25">
      <c r="A73" s="49" t="s">
        <v>149</v>
      </c>
      <c r="B73" s="50" t="s">
        <v>177</v>
      </c>
      <c r="C73" s="51" t="s">
        <v>179</v>
      </c>
      <c r="D73" s="56">
        <v>3.5877760013183901</v>
      </c>
      <c r="E73" s="56">
        <f>F73+G73+H73+I73</f>
        <v>0</v>
      </c>
      <c r="F73" s="56">
        <f t="shared" ref="F73" si="14">K73+P73+U73+Z73</f>
        <v>0</v>
      </c>
      <c r="G73" s="56">
        <f t="shared" ref="G73" si="15">L73+Q73+V73+AA73</f>
        <v>0</v>
      </c>
      <c r="H73" s="56">
        <f t="shared" ref="H73" si="16">M73+R73+W73+AB73</f>
        <v>0</v>
      </c>
      <c r="I73" s="56">
        <f t="shared" ref="I73" si="17">N73+S73+X73+AC73</f>
        <v>0</v>
      </c>
      <c r="J73" s="56">
        <f>K73+L73+M73+N73</f>
        <v>0</v>
      </c>
      <c r="K73" s="56">
        <v>0</v>
      </c>
      <c r="L73" s="56">
        <v>0</v>
      </c>
      <c r="M73" s="56">
        <v>0</v>
      </c>
      <c r="N73" s="56">
        <v>0</v>
      </c>
      <c r="O73" s="56">
        <f>P73+Q73+R73+S73</f>
        <v>0</v>
      </c>
      <c r="P73" s="56">
        <v>0</v>
      </c>
      <c r="Q73" s="56">
        <v>0</v>
      </c>
      <c r="R73" s="56">
        <v>0</v>
      </c>
      <c r="S73" s="56">
        <v>0</v>
      </c>
      <c r="T73" s="56">
        <f>U73+V73+W73+X73</f>
        <v>0</v>
      </c>
      <c r="U73" s="56">
        <v>0</v>
      </c>
      <c r="V73" s="56">
        <v>0</v>
      </c>
      <c r="W73" s="56">
        <v>0</v>
      </c>
      <c r="X73" s="56">
        <v>0</v>
      </c>
      <c r="Y73" s="56">
        <f>Z73+AA73+AB73+AC73</f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2.9898133344319899</v>
      </c>
      <c r="AE73" s="56">
        <f>AF73+AG73+AH73+AI73</f>
        <v>0</v>
      </c>
      <c r="AF73" s="56">
        <f t="shared" ref="AF73" si="18">AK73+AP73+AU73+AZ73</f>
        <v>0</v>
      </c>
      <c r="AG73" s="56">
        <f t="shared" ref="AG73" si="19">AL73+AQ73+AV73+BA73</f>
        <v>0</v>
      </c>
      <c r="AH73" s="56">
        <f t="shared" ref="AH73" si="20">AM73+AR73+AW73+BB73</f>
        <v>0</v>
      </c>
      <c r="AI73" s="56">
        <f t="shared" ref="AI73" si="21">AN73+AS73+AX73+BC73</f>
        <v>0</v>
      </c>
      <c r="AJ73" s="56">
        <f>AK73+AL73+AM73+AN73</f>
        <v>0</v>
      </c>
      <c r="AK73" s="56">
        <v>0</v>
      </c>
      <c r="AL73" s="56">
        <v>0</v>
      </c>
      <c r="AM73" s="56">
        <v>0</v>
      </c>
      <c r="AN73" s="56">
        <v>0</v>
      </c>
      <c r="AO73" s="56">
        <f>AP73+AQ73+AR73+AS73</f>
        <v>0</v>
      </c>
      <c r="AP73" s="56">
        <v>0</v>
      </c>
      <c r="AQ73" s="56">
        <v>0</v>
      </c>
      <c r="AR73" s="56">
        <v>0</v>
      </c>
      <c r="AS73" s="56">
        <v>0</v>
      </c>
      <c r="AT73" s="56">
        <f>AU73+AV73+AW73+AX73</f>
        <v>0</v>
      </c>
      <c r="AU73" s="56">
        <v>0</v>
      </c>
      <c r="AV73" s="56">
        <v>0</v>
      </c>
      <c r="AW73" s="56">
        <v>0</v>
      </c>
      <c r="AX73" s="56">
        <v>0</v>
      </c>
      <c r="AY73" s="56">
        <f>AZ73+BA73+BB73+BC73</f>
        <v>0</v>
      </c>
      <c r="AZ73" s="56">
        <v>0</v>
      </c>
      <c r="BA73" s="56">
        <v>0</v>
      </c>
      <c r="BB73" s="56">
        <v>0</v>
      </c>
      <c r="BC73" s="56">
        <v>0</v>
      </c>
    </row>
    <row r="74" spans="1:55" x14ac:dyDescent="0.25">
      <c r="A74" s="49" t="s">
        <v>149</v>
      </c>
      <c r="B74" s="50" t="s">
        <v>178</v>
      </c>
      <c r="C74" s="51" t="s">
        <v>180</v>
      </c>
      <c r="D74" s="56" t="s">
        <v>171</v>
      </c>
      <c r="E74" s="56">
        <f>F74+G74+H74+I74</f>
        <v>0.37654199999999999</v>
      </c>
      <c r="F74" s="56">
        <f t="shared" si="12"/>
        <v>0</v>
      </c>
      <c r="G74" s="56">
        <f t="shared" si="12"/>
        <v>0</v>
      </c>
      <c r="H74" s="56">
        <f t="shared" si="12"/>
        <v>0.37654199999999999</v>
      </c>
      <c r="I74" s="56">
        <f t="shared" si="12"/>
        <v>0</v>
      </c>
      <c r="J74" s="56">
        <f>K74+L74+M74+N74</f>
        <v>0</v>
      </c>
      <c r="K74" s="56">
        <v>0</v>
      </c>
      <c r="L74" s="56">
        <v>0</v>
      </c>
      <c r="M74" s="56">
        <v>0</v>
      </c>
      <c r="N74" s="56">
        <v>0</v>
      </c>
      <c r="O74" s="56">
        <f>P74+Q74+R74+S74</f>
        <v>0</v>
      </c>
      <c r="P74" s="56">
        <v>0</v>
      </c>
      <c r="Q74" s="56">
        <v>0</v>
      </c>
      <c r="R74" s="56">
        <v>0</v>
      </c>
      <c r="S74" s="56">
        <v>0</v>
      </c>
      <c r="T74" s="56">
        <f>U74+V74+W74+X74</f>
        <v>0.37654199999999999</v>
      </c>
      <c r="U74" s="56">
        <v>0</v>
      </c>
      <c r="V74" s="56">
        <v>0</v>
      </c>
      <c r="W74" s="56">
        <f>376.542/1000</f>
        <v>0.37654199999999999</v>
      </c>
      <c r="X74" s="56">
        <v>0</v>
      </c>
      <c r="Y74" s="56">
        <f>Z74+AA74+AB74+AC74</f>
        <v>0</v>
      </c>
      <c r="Z74" s="56">
        <v>0</v>
      </c>
      <c r="AA74" s="56">
        <v>0</v>
      </c>
      <c r="AB74" s="56">
        <v>0</v>
      </c>
      <c r="AC74" s="56">
        <v>0</v>
      </c>
      <c r="AD74" s="56" t="s">
        <v>171</v>
      </c>
      <c r="AE74" s="56">
        <f>AF74+AG74+AH74+AI74</f>
        <v>1.0459499999999999</v>
      </c>
      <c r="AF74" s="56">
        <f t="shared" si="13"/>
        <v>0</v>
      </c>
      <c r="AG74" s="56">
        <f t="shared" si="13"/>
        <v>0</v>
      </c>
      <c r="AH74" s="56">
        <f t="shared" si="13"/>
        <v>1.0459499999999999</v>
      </c>
      <c r="AI74" s="56">
        <f t="shared" si="13"/>
        <v>0</v>
      </c>
      <c r="AJ74" s="56">
        <f>AK74+AL74+AM74+AN74</f>
        <v>0</v>
      </c>
      <c r="AK74" s="56">
        <v>0</v>
      </c>
      <c r="AL74" s="56">
        <v>0</v>
      </c>
      <c r="AM74" s="56">
        <v>0</v>
      </c>
      <c r="AN74" s="56">
        <v>0</v>
      </c>
      <c r="AO74" s="56">
        <f>AP74+AQ74+AR74+AS74</f>
        <v>0</v>
      </c>
      <c r="AP74" s="56">
        <v>0</v>
      </c>
      <c r="AQ74" s="56">
        <v>0</v>
      </c>
      <c r="AR74" s="56">
        <v>0</v>
      </c>
      <c r="AS74" s="56">
        <v>0</v>
      </c>
      <c r="AT74" s="56">
        <f>AU74+AV74+AW74+AX74</f>
        <v>1.0459499999999999</v>
      </c>
      <c r="AU74" s="56">
        <v>0</v>
      </c>
      <c r="AV74" s="56">
        <v>0</v>
      </c>
      <c r="AW74" s="56">
        <f>1045.95/1000</f>
        <v>1.0459499999999999</v>
      </c>
      <c r="AX74" s="56">
        <v>0</v>
      </c>
      <c r="AY74" s="56">
        <f>AZ74+BA74+BB74+BC74</f>
        <v>0</v>
      </c>
      <c r="AZ74" s="56">
        <v>0</v>
      </c>
      <c r="BA74" s="56">
        <v>0</v>
      </c>
      <c r="BB74" s="56">
        <v>0</v>
      </c>
      <c r="BC74" s="56">
        <v>0</v>
      </c>
    </row>
  </sheetData>
  <autoFilter ref="A20:BC74"/>
  <mergeCells count="27">
    <mergeCell ref="AE18:AI18"/>
    <mergeCell ref="AJ18:AN18"/>
    <mergeCell ref="AO18:AS18"/>
    <mergeCell ref="AT18:AX18"/>
    <mergeCell ref="Y18:AC18"/>
    <mergeCell ref="AY18:BC18"/>
    <mergeCell ref="AD18:AD19"/>
    <mergeCell ref="A13:BC13"/>
    <mergeCell ref="A15:BC15"/>
    <mergeCell ref="A16:A19"/>
    <mergeCell ref="B16:B19"/>
    <mergeCell ref="C16:C19"/>
    <mergeCell ref="D16:AC16"/>
    <mergeCell ref="AD16:BC16"/>
    <mergeCell ref="E17:AC17"/>
    <mergeCell ref="AE17:BC17"/>
    <mergeCell ref="D18:D19"/>
    <mergeCell ref="E18:I18"/>
    <mergeCell ref="J18:N18"/>
    <mergeCell ref="O18:S18"/>
    <mergeCell ref="T18:X18"/>
    <mergeCell ref="A12:BC12"/>
    <mergeCell ref="A4:BC4"/>
    <mergeCell ref="A5:BC5"/>
    <mergeCell ref="A7:BC7"/>
    <mergeCell ref="A8:BC8"/>
    <mergeCell ref="A10:BC10"/>
  </mergeCells>
  <conditionalFormatting sqref="A16:BC20">
    <cfRule type="containsBlanks" dxfId="25" priority="336">
      <formula>LEN(TRIM(A16))=0</formula>
    </cfRule>
  </conditionalFormatting>
  <conditionalFormatting sqref="C21">
    <cfRule type="containsBlanks" dxfId="24" priority="25">
      <formula>LEN(TRIM(C21))=0</formula>
    </cfRule>
  </conditionalFormatting>
  <conditionalFormatting sqref="A21">
    <cfRule type="containsBlanks" dxfId="23" priority="24">
      <formula>LEN(TRIM(A21))=0</formula>
    </cfRule>
  </conditionalFormatting>
  <conditionalFormatting sqref="A21">
    <cfRule type="containsBlanks" dxfId="22" priority="23">
      <formula>LEN(TRIM(A21))=0</formula>
    </cfRule>
  </conditionalFormatting>
  <conditionalFormatting sqref="B21">
    <cfRule type="containsBlanks" dxfId="21" priority="22">
      <formula>LEN(TRIM(B21))=0</formula>
    </cfRule>
  </conditionalFormatting>
  <conditionalFormatting sqref="D21:BC21">
    <cfRule type="containsBlanks" dxfId="20" priority="21">
      <formula>LEN(TRIM(D21))=0</formula>
    </cfRule>
  </conditionalFormatting>
  <conditionalFormatting sqref="D68">
    <cfRule type="containsBlanks" dxfId="19" priority="20">
      <formula>LEN(TRIM(D68))=0</formula>
    </cfRule>
  </conditionalFormatting>
  <conditionalFormatting sqref="D74">
    <cfRule type="containsBlanks" dxfId="18" priority="19">
      <formula>LEN(TRIM(D74))=0</formula>
    </cfRule>
  </conditionalFormatting>
  <conditionalFormatting sqref="D50">
    <cfRule type="containsBlanks" dxfId="17" priority="18">
      <formula>LEN(TRIM(D50))=0</formula>
    </cfRule>
  </conditionalFormatting>
  <conditionalFormatting sqref="D48">
    <cfRule type="containsBlanks" dxfId="16" priority="17">
      <formula>LEN(TRIM(D48))=0</formula>
    </cfRule>
  </conditionalFormatting>
  <conditionalFormatting sqref="AD68">
    <cfRule type="containsBlanks" dxfId="15" priority="16">
      <formula>LEN(TRIM(AD68))=0</formula>
    </cfRule>
  </conditionalFormatting>
  <conditionalFormatting sqref="AD74">
    <cfRule type="containsBlanks" dxfId="14" priority="15">
      <formula>LEN(TRIM(AD74))=0</formula>
    </cfRule>
  </conditionalFormatting>
  <conditionalFormatting sqref="AD50">
    <cfRule type="containsBlanks" dxfId="13" priority="14">
      <formula>LEN(TRIM(AD50))=0</formula>
    </cfRule>
  </conditionalFormatting>
  <conditionalFormatting sqref="AD48">
    <cfRule type="containsBlanks" dxfId="12" priority="13">
      <formula>LEN(TRIM(AD48))=0</formula>
    </cfRule>
  </conditionalFormatting>
  <conditionalFormatting sqref="D74:BC74 D30:BC70">
    <cfRule type="containsBlanks" dxfId="11" priority="12">
      <formula>LEN(TRIM(D30))=0</formula>
    </cfRule>
  </conditionalFormatting>
  <conditionalFormatting sqref="D29:BC29">
    <cfRule type="containsBlanks" dxfId="10" priority="11">
      <formula>LEN(TRIM(D29))=0</formula>
    </cfRule>
  </conditionalFormatting>
  <conditionalFormatting sqref="D71">
    <cfRule type="containsBlanks" dxfId="9" priority="10">
      <formula>LEN(TRIM(D71))=0</formula>
    </cfRule>
  </conditionalFormatting>
  <conditionalFormatting sqref="AD71">
    <cfRule type="containsBlanks" dxfId="8" priority="9">
      <formula>LEN(TRIM(AD71))=0</formula>
    </cfRule>
  </conditionalFormatting>
  <conditionalFormatting sqref="D71:BC71">
    <cfRule type="containsBlanks" dxfId="7" priority="8">
      <formula>LEN(TRIM(D71))=0</formula>
    </cfRule>
  </conditionalFormatting>
  <conditionalFormatting sqref="D73">
    <cfRule type="containsBlanks" dxfId="6" priority="7">
      <formula>LEN(TRIM(D73))=0</formula>
    </cfRule>
  </conditionalFormatting>
  <conditionalFormatting sqref="AD73">
    <cfRule type="containsBlanks" dxfId="5" priority="6">
      <formula>LEN(TRIM(AD73))=0</formula>
    </cfRule>
  </conditionalFormatting>
  <conditionalFormatting sqref="D73:BC73">
    <cfRule type="containsBlanks" dxfId="4" priority="5">
      <formula>LEN(TRIM(D73))=0</formula>
    </cfRule>
  </conditionalFormatting>
  <conditionalFormatting sqref="D72">
    <cfRule type="containsBlanks" dxfId="3" priority="4">
      <formula>LEN(TRIM(D72))=0</formula>
    </cfRule>
  </conditionalFormatting>
  <conditionalFormatting sqref="AD72">
    <cfRule type="containsBlanks" dxfId="2" priority="3">
      <formula>LEN(TRIM(AD72))=0</formula>
    </cfRule>
  </conditionalFormatting>
  <conditionalFormatting sqref="D72:BC72">
    <cfRule type="containsBlanks" dxfId="1" priority="2">
      <formula>LEN(TRIM(D72))=0</formula>
    </cfRule>
  </conditionalFormatting>
  <conditionalFormatting sqref="A20:BC74">
    <cfRule type="containsBlanks" dxfId="0" priority="1">
      <formula>LEN(TRIM(A20))=0</formula>
    </cfRule>
  </conditionalFormatting>
  <pageMargins left="0.31496062992125984" right="0.31496062992125984" top="0.74803149606299213" bottom="0.74803149606299213" header="0.31496062992125984" footer="0.31496062992125984"/>
  <pageSetup paperSize="9" scale="18" firstPageNumber="42949672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 Кв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2023-05-14T22:03:22Z</dcterms:created>
  <dcterms:modified xsi:type="dcterms:W3CDTF">2024-11-13T02:35:20Z</dcterms:modified>
</cp:coreProperties>
</file>